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NFORMATICA\Desktop\Pag Web\documentos\Cuenta Publica\excel's\"/>
    </mc:Choice>
  </mc:AlternateContent>
  <bookViews>
    <workbookView xWindow="0" yWindow="0" windowWidth="24000" windowHeight="9735" firstSheet="15" activeTab="15"/>
  </bookViews>
  <sheets>
    <sheet name="Report" sheetId="1" r:id="rId1"/>
    <sheet name="EADoP" sheetId="2" r:id="rId2"/>
    <sheet name="EADoP(1)" sheetId="3" r:id="rId3"/>
    <sheet name="IAAODF" sheetId="4" r:id="rId4"/>
    <sheet name="B.Pp.LDF CP2018" sheetId="5" r:id="rId5"/>
    <sheet name="EAID (1)" sheetId="6" r:id="rId6"/>
    <sheet name="EAID (2)" sheetId="7" r:id="rId7"/>
    <sheet name="EAPED NE COG" sheetId="8" r:id="rId8"/>
    <sheet name="EAPED NE COG (2)" sheetId="9" r:id="rId9"/>
    <sheet name="EAPED NE COG (3)" sheetId="10" r:id="rId10"/>
    <sheet name="EAPED E COG" sheetId="11" r:id="rId11"/>
    <sheet name="EAPED E COG (2)" sheetId="12" r:id="rId12"/>
    <sheet name="EAPED E COG (3)" sheetId="13" r:id="rId13"/>
    <sheet name="EAPED CA" sheetId="14" r:id="rId14"/>
    <sheet name="EAPED CF" sheetId="15" r:id="rId15"/>
    <sheet name="EAPED CF (2)" sheetId="16" r:id="rId16"/>
    <sheet name="EAPED CSPC" sheetId="17" r:id="rId17"/>
    <sheet name="PI-LDF. 7a" sheetId="18" r:id="rId18"/>
    <sheet name="PROY.EGR.7b" sheetId="19" r:id="rId19"/>
    <sheet name="RI-LDF. 7c" sheetId="20" r:id="rId20"/>
    <sheet name="Res.EGR.7d" sheetId="21" r:id="rId21"/>
    <sheet name="Guia de Cumplimiento LDF" sheetId="22" r:id="rId22"/>
    <sheet name="ISEA-LDF (1)" sheetId="23" r:id="rId23"/>
    <sheet name="ISEA-LDF (2)" sheetId="24" r:id="rId24"/>
    <sheet name="Hoja24" sheetId="25" r:id="rId25"/>
  </sheets>
  <externalReferences>
    <externalReference r:id="rId26"/>
    <externalReference r:id="rId27"/>
    <externalReference r:id="rId28"/>
  </externalReferences>
  <definedNames>
    <definedName name="__bookmark_1">Report!$A$6:$AC$92</definedName>
    <definedName name="__bookmark_10">Report!$A$67</definedName>
    <definedName name="__bookmark_11">Report!$M$67</definedName>
    <definedName name="__bookmark_12">Report!$A$68</definedName>
    <definedName name="__bookmark_13">Report!$M$68</definedName>
    <definedName name="__bookmark_14">Report!$M$69</definedName>
    <definedName name="__bookmark_15">Report!$M$70:$AC$76</definedName>
    <definedName name="__bookmark_16">Report!$M$77:$AC$84</definedName>
    <definedName name="__bookmark_17">Report!$M$85:$AA$89</definedName>
    <definedName name="__bookmark_18">Report!$M$90:$AC$91</definedName>
    <definedName name="__bookmark_19">Report!$M$92</definedName>
    <definedName name="__bookmark_2">Report!$A$6:$K$7</definedName>
    <definedName name="__bookmark_3">Report!$M$6:$Z$7</definedName>
    <definedName name="__bookmark_4">Report!$A$8:$L$55</definedName>
    <definedName name="__bookmark_5">Report!$M$8:$AC$44</definedName>
    <definedName name="__bookmark_6">Report!$A$56</definedName>
    <definedName name="__bookmark_7">Report!$M$56</definedName>
    <definedName name="__bookmark_8">Report!$A$57:$L$66</definedName>
    <definedName name="__bookmark_9">Report!$M$57:$AC$63</definedName>
  </definedNames>
  <calcPr calcId="152511"/>
</workbook>
</file>

<file path=xl/calcChain.xml><?xml version="1.0" encoding="utf-8"?>
<calcChain xmlns="http://schemas.openxmlformats.org/spreadsheetml/2006/main">
  <c r="H43" i="24" l="1"/>
  <c r="G43" i="24"/>
  <c r="F43" i="24"/>
  <c r="E43" i="24"/>
  <c r="D43" i="24"/>
  <c r="H38" i="24"/>
  <c r="G38" i="24"/>
  <c r="F38" i="24"/>
  <c r="E38" i="24"/>
  <c r="D38" i="24"/>
  <c r="H34" i="24"/>
  <c r="G34" i="24"/>
  <c r="F34" i="24"/>
  <c r="E34" i="24"/>
  <c r="D34" i="24"/>
  <c r="H30" i="24"/>
  <c r="G30" i="24"/>
  <c r="F30" i="24"/>
  <c r="E30" i="24"/>
  <c r="D30" i="24"/>
  <c r="H25" i="24"/>
  <c r="G25" i="24"/>
  <c r="F25" i="24"/>
  <c r="E25" i="24"/>
  <c r="D25" i="24"/>
  <c r="H21" i="24"/>
  <c r="G21" i="24"/>
  <c r="F21" i="24"/>
  <c r="E21" i="24"/>
  <c r="D21" i="24"/>
  <c r="H16" i="24"/>
  <c r="H14" i="24"/>
  <c r="G16" i="24"/>
  <c r="F16" i="24"/>
  <c r="F14" i="24"/>
  <c r="E16" i="24"/>
  <c r="D16" i="24"/>
  <c r="D14" i="24"/>
  <c r="G14" i="24"/>
  <c r="E14" i="24"/>
  <c r="H9" i="24"/>
  <c r="H42" i="24"/>
  <c r="G9" i="24"/>
  <c r="G42" i="24"/>
  <c r="F9" i="24"/>
  <c r="F42" i="24"/>
  <c r="E9" i="24"/>
  <c r="E42" i="24"/>
  <c r="D9" i="24"/>
  <c r="D42" i="24"/>
  <c r="H34" i="23"/>
  <c r="G34" i="23"/>
  <c r="F34" i="23"/>
  <c r="E34" i="23"/>
  <c r="D34" i="23"/>
  <c r="H31" i="23"/>
  <c r="G31" i="23"/>
  <c r="F31" i="23"/>
  <c r="E31" i="23"/>
  <c r="D31" i="23"/>
  <c r="H18" i="23"/>
  <c r="G18" i="23"/>
  <c r="F18" i="23"/>
  <c r="E18" i="23"/>
  <c r="D18" i="23"/>
  <c r="H14" i="23"/>
  <c r="H13" i="23"/>
  <c r="G14" i="23"/>
  <c r="F14" i="23"/>
  <c r="F13" i="23"/>
  <c r="E14" i="23"/>
  <c r="D14" i="23"/>
  <c r="D13" i="23"/>
  <c r="G13" i="23"/>
  <c r="E13" i="23"/>
  <c r="H9" i="23"/>
  <c r="H40" i="23"/>
  <c r="G9" i="23"/>
  <c r="G40" i="23"/>
  <c r="F9" i="23"/>
  <c r="F40" i="23"/>
  <c r="E9" i="23"/>
  <c r="E40" i="23"/>
  <c r="D9" i="23"/>
  <c r="D40" i="23"/>
  <c r="H16" i="21"/>
  <c r="G16" i="21"/>
  <c r="F16" i="21"/>
  <c r="E16" i="21"/>
  <c r="D16" i="21"/>
  <c r="C16" i="21"/>
  <c r="H10" i="21"/>
  <c r="G10" i="21"/>
  <c r="F10" i="21"/>
  <c r="E10" i="21"/>
  <c r="H9" i="21"/>
  <c r="G9" i="21"/>
  <c r="F9" i="21"/>
  <c r="E9" i="21"/>
  <c r="H6" i="21"/>
  <c r="H26" i="21"/>
  <c r="G6" i="21"/>
  <c r="G26" i="21"/>
  <c r="F6" i="21"/>
  <c r="F26" i="21"/>
  <c r="E6" i="21"/>
  <c r="E26" i="21"/>
  <c r="D6" i="21"/>
  <c r="D26" i="21"/>
  <c r="C6" i="21"/>
  <c r="C26" i="21"/>
  <c r="I38" i="20"/>
  <c r="H38" i="20"/>
  <c r="G38" i="20"/>
  <c r="F38" i="20"/>
  <c r="E38" i="20"/>
  <c r="D38" i="20"/>
  <c r="I30" i="20"/>
  <c r="H30" i="20"/>
  <c r="G30" i="20"/>
  <c r="F30" i="20"/>
  <c r="E30" i="20"/>
  <c r="D30" i="20"/>
  <c r="I23" i="20"/>
  <c r="H23" i="20"/>
  <c r="G23" i="20"/>
  <c r="F23" i="20"/>
  <c r="E23" i="20"/>
  <c r="D23" i="20"/>
  <c r="I9" i="20"/>
  <c r="I33" i="20"/>
  <c r="H9" i="20"/>
  <c r="H33" i="20"/>
  <c r="G9" i="20"/>
  <c r="G33" i="20"/>
  <c r="F9" i="20"/>
  <c r="F33" i="20"/>
  <c r="E9" i="20"/>
  <c r="E33" i="20"/>
  <c r="D9" i="20"/>
  <c r="D33" i="20"/>
  <c r="H19" i="19"/>
  <c r="G19" i="19"/>
  <c r="G16" i="19"/>
  <c r="F19" i="19"/>
  <c r="E19" i="19"/>
  <c r="E16" i="19"/>
  <c r="D19" i="19"/>
  <c r="H16" i="19"/>
  <c r="F16" i="19"/>
  <c r="D16" i="19"/>
  <c r="C16" i="19"/>
  <c r="D11" i="19"/>
  <c r="E11" i="19"/>
  <c r="F11" i="19"/>
  <c r="G11" i="19"/>
  <c r="H11" i="19"/>
  <c r="E10" i="19"/>
  <c r="F10" i="19"/>
  <c r="G10" i="19"/>
  <c r="H10" i="19"/>
  <c r="D10" i="19"/>
  <c r="D9" i="19"/>
  <c r="E9" i="19"/>
  <c r="F9" i="19"/>
  <c r="G9" i="19"/>
  <c r="H9" i="19"/>
  <c r="E8" i="19"/>
  <c r="F8" i="19"/>
  <c r="G8" i="19"/>
  <c r="H8" i="19"/>
  <c r="D8" i="19"/>
  <c r="D7" i="19"/>
  <c r="E7" i="19"/>
  <c r="C6" i="19"/>
  <c r="C26" i="19"/>
  <c r="F7" i="19"/>
  <c r="E6" i="19"/>
  <c r="E26" i="19"/>
  <c r="D6" i="19"/>
  <c r="D26" i="19"/>
  <c r="G7" i="19"/>
  <c r="F6" i="19"/>
  <c r="F26" i="19"/>
  <c r="H7" i="19"/>
  <c r="H6" i="19"/>
  <c r="H26" i="19"/>
  <c r="G6" i="19"/>
  <c r="G26" i="19"/>
  <c r="I39" i="18"/>
  <c r="H39" i="18"/>
  <c r="G39" i="18"/>
  <c r="F39" i="18"/>
  <c r="E39" i="18"/>
  <c r="D39" i="18"/>
  <c r="I31" i="18"/>
  <c r="H31" i="18"/>
  <c r="G31" i="18"/>
  <c r="F31" i="18"/>
  <c r="E31" i="18"/>
  <c r="D31" i="18"/>
  <c r="I24" i="18"/>
  <c r="H24" i="18"/>
  <c r="G24" i="18"/>
  <c r="F24" i="18"/>
  <c r="E24" i="18"/>
  <c r="D24" i="18"/>
  <c r="I10" i="18"/>
  <c r="I34" i="18"/>
  <c r="H10" i="18"/>
  <c r="H34" i="18"/>
  <c r="G10" i="18"/>
  <c r="G34" i="18"/>
  <c r="F10" i="18"/>
  <c r="F34" i="18"/>
  <c r="E10" i="18"/>
  <c r="E34" i="18"/>
  <c r="D10" i="18"/>
  <c r="D34" i="18"/>
  <c r="E30" i="17"/>
  <c r="H30" i="17"/>
  <c r="E29" i="17"/>
  <c r="H29" i="17"/>
  <c r="E28" i="17"/>
  <c r="H28" i="17"/>
  <c r="G27" i="17"/>
  <c r="F27" i="17"/>
  <c r="E27" i="17"/>
  <c r="D27" i="17"/>
  <c r="C27" i="17"/>
  <c r="E26" i="17"/>
  <c r="H26" i="17"/>
  <c r="E25" i="17"/>
  <c r="H25" i="17"/>
  <c r="E24" i="17"/>
  <c r="H24" i="17"/>
  <c r="G23" i="17"/>
  <c r="F23" i="17"/>
  <c r="E23" i="17"/>
  <c r="D23" i="17"/>
  <c r="C23" i="17"/>
  <c r="E22" i="17"/>
  <c r="H22" i="17"/>
  <c r="E21" i="17"/>
  <c r="H21" i="17"/>
  <c r="G20" i="17"/>
  <c r="F20" i="17"/>
  <c r="E20" i="17"/>
  <c r="D20" i="17"/>
  <c r="C20" i="17"/>
  <c r="E18" i="17"/>
  <c r="H18" i="17"/>
  <c r="E17" i="17"/>
  <c r="H17" i="17"/>
  <c r="E16" i="17"/>
  <c r="H16" i="17"/>
  <c r="H15" i="17"/>
  <c r="G15" i="17"/>
  <c r="F15" i="17"/>
  <c r="E15" i="17"/>
  <c r="D15" i="17"/>
  <c r="C15" i="17"/>
  <c r="E14" i="17"/>
  <c r="H14" i="17"/>
  <c r="E13" i="17"/>
  <c r="H13" i="17"/>
  <c r="E12" i="17"/>
  <c r="H12" i="17"/>
  <c r="H11" i="17"/>
  <c r="G11" i="17"/>
  <c r="F11" i="17"/>
  <c r="E11" i="17"/>
  <c r="D11" i="17"/>
  <c r="C11" i="17"/>
  <c r="H10" i="17"/>
  <c r="H9" i="17"/>
  <c r="G8" i="17"/>
  <c r="G32" i="17"/>
  <c r="F8" i="17"/>
  <c r="F32" i="17"/>
  <c r="E8" i="17"/>
  <c r="E32" i="17"/>
  <c r="D8" i="17"/>
  <c r="D32" i="17"/>
  <c r="C8" i="17"/>
  <c r="C32" i="17"/>
  <c r="H43" i="16"/>
  <c r="G43" i="16"/>
  <c r="F43" i="16"/>
  <c r="E43" i="16"/>
  <c r="D43" i="16"/>
  <c r="C43" i="16"/>
  <c r="E40" i="16"/>
  <c r="H40" i="16"/>
  <c r="E39" i="16"/>
  <c r="H39" i="16"/>
  <c r="E38" i="16"/>
  <c r="H38" i="16"/>
  <c r="E37" i="16"/>
  <c r="H37" i="16"/>
  <c r="H36" i="16"/>
  <c r="G36" i="16"/>
  <c r="F36" i="16"/>
  <c r="E36" i="16"/>
  <c r="D36" i="16"/>
  <c r="C36" i="16"/>
  <c r="E35" i="16"/>
  <c r="H35" i="16"/>
  <c r="E34" i="16"/>
  <c r="H34" i="16"/>
  <c r="E33" i="16"/>
  <c r="H33" i="16"/>
  <c r="E32" i="16"/>
  <c r="H32" i="16"/>
  <c r="E31" i="16"/>
  <c r="H31" i="16"/>
  <c r="E30" i="16"/>
  <c r="H30" i="16"/>
  <c r="E29" i="16"/>
  <c r="H29" i="16"/>
  <c r="E28" i="16"/>
  <c r="H28" i="16"/>
  <c r="E27" i="16"/>
  <c r="H27" i="16"/>
  <c r="H26" i="16"/>
  <c r="G26" i="16"/>
  <c r="F26" i="16"/>
  <c r="E26" i="16"/>
  <c r="D26" i="16"/>
  <c r="C26" i="16"/>
  <c r="H25" i="16"/>
  <c r="E25" i="16"/>
  <c r="H24" i="16"/>
  <c r="E24" i="16"/>
  <c r="H23" i="16"/>
  <c r="E23" i="16"/>
  <c r="H22" i="16"/>
  <c r="E22" i="16"/>
  <c r="H21" i="16"/>
  <c r="E21" i="16"/>
  <c r="H20" i="16"/>
  <c r="E20" i="16"/>
  <c r="H19" i="16"/>
  <c r="E19" i="16"/>
  <c r="H18" i="16"/>
  <c r="G18" i="16"/>
  <c r="F18" i="16"/>
  <c r="E18" i="16"/>
  <c r="D18" i="16"/>
  <c r="C18" i="16"/>
  <c r="H17" i="16"/>
  <c r="E17" i="16"/>
  <c r="H16" i="16"/>
  <c r="E16" i="16"/>
  <c r="E15" i="16"/>
  <c r="H15" i="16"/>
  <c r="E14" i="16"/>
  <c r="H14" i="16"/>
  <c r="E13" i="16"/>
  <c r="H13" i="16"/>
  <c r="E12" i="16"/>
  <c r="H12" i="16"/>
  <c r="E11" i="16"/>
  <c r="H11" i="16"/>
  <c r="E10" i="16"/>
  <c r="H10" i="16"/>
  <c r="G9" i="16"/>
  <c r="F9" i="16"/>
  <c r="E9" i="16"/>
  <c r="D9" i="16"/>
  <c r="C9" i="16"/>
  <c r="G8" i="16"/>
  <c r="G42" i="16"/>
  <c r="F8" i="16"/>
  <c r="F42" i="16"/>
  <c r="E8" i="16"/>
  <c r="E42" i="16"/>
  <c r="D8" i="16"/>
  <c r="D42" i="16"/>
  <c r="C8" i="16"/>
  <c r="C42" i="16"/>
  <c r="E40" i="15"/>
  <c r="H40" i="15"/>
  <c r="E39" i="15"/>
  <c r="H39" i="15"/>
  <c r="E38" i="15"/>
  <c r="H38" i="15"/>
  <c r="E37" i="15"/>
  <c r="H37" i="15"/>
  <c r="H36" i="15"/>
  <c r="G36" i="15"/>
  <c r="F36" i="15"/>
  <c r="E36" i="15"/>
  <c r="D36" i="15"/>
  <c r="C36" i="15"/>
  <c r="E35" i="15"/>
  <c r="H35" i="15"/>
  <c r="E34" i="15"/>
  <c r="H34" i="15"/>
  <c r="E33" i="15"/>
  <c r="H33" i="15"/>
  <c r="E32" i="15"/>
  <c r="H32" i="15"/>
  <c r="E31" i="15"/>
  <c r="H31" i="15"/>
  <c r="E30" i="15"/>
  <c r="H30" i="15"/>
  <c r="E29" i="15"/>
  <c r="H29" i="15"/>
  <c r="E28" i="15"/>
  <c r="H28" i="15"/>
  <c r="E27" i="15"/>
  <c r="H27" i="15"/>
  <c r="H26" i="15"/>
  <c r="G26" i="15"/>
  <c r="F26" i="15"/>
  <c r="E26" i="15"/>
  <c r="D26" i="15"/>
  <c r="C26" i="15"/>
  <c r="E25" i="15"/>
  <c r="H25" i="15"/>
  <c r="E24" i="15"/>
  <c r="H24" i="15"/>
  <c r="E23" i="15"/>
  <c r="H23" i="15"/>
  <c r="E22" i="15"/>
  <c r="H22" i="15"/>
  <c r="E21" i="15"/>
  <c r="H21" i="15"/>
  <c r="E20" i="15"/>
  <c r="H20" i="15"/>
  <c r="E19" i="15"/>
  <c r="H19" i="15"/>
  <c r="H18" i="15"/>
  <c r="G18" i="15"/>
  <c r="F18" i="15"/>
  <c r="E18" i="15"/>
  <c r="D18" i="15"/>
  <c r="C18" i="15"/>
  <c r="E17" i="15"/>
  <c r="H17" i="15"/>
  <c r="E16" i="15"/>
  <c r="H16" i="15"/>
  <c r="E15" i="15"/>
  <c r="H15" i="15"/>
  <c r="E14" i="15"/>
  <c r="H14" i="15"/>
  <c r="E13" i="15"/>
  <c r="H13" i="15"/>
  <c r="E12" i="15"/>
  <c r="H12" i="15"/>
  <c r="E11" i="15"/>
  <c r="H11" i="15"/>
  <c r="E10" i="15"/>
  <c r="H10" i="15"/>
  <c r="G9" i="15"/>
  <c r="F9" i="15"/>
  <c r="E9" i="15"/>
  <c r="D9" i="15"/>
  <c r="C9" i="15"/>
  <c r="G8" i="15"/>
  <c r="G42" i="15"/>
  <c r="F8" i="15"/>
  <c r="F42" i="15"/>
  <c r="E8" i="15"/>
  <c r="E42" i="15"/>
  <c r="D8" i="15"/>
  <c r="D42" i="15"/>
  <c r="C8" i="15"/>
  <c r="C42" i="15"/>
  <c r="E27" i="14"/>
  <c r="H27" i="14"/>
  <c r="E26" i="14"/>
  <c r="H26" i="14"/>
  <c r="E25" i="14"/>
  <c r="H25" i="14"/>
  <c r="E24" i="14"/>
  <c r="H24" i="14"/>
  <c r="E23" i="14"/>
  <c r="H23" i="14"/>
  <c r="E22" i="14"/>
  <c r="H22" i="14"/>
  <c r="E21" i="14"/>
  <c r="H21" i="14"/>
  <c r="E20" i="14"/>
  <c r="H20" i="14"/>
  <c r="H19" i="14"/>
  <c r="G19" i="14"/>
  <c r="F19" i="14"/>
  <c r="E19" i="14"/>
  <c r="D19" i="14"/>
  <c r="C19" i="14"/>
  <c r="E17" i="14"/>
  <c r="H17" i="14"/>
  <c r="E16" i="14"/>
  <c r="H16" i="14"/>
  <c r="E15" i="14"/>
  <c r="H15" i="14"/>
  <c r="E14" i="14"/>
  <c r="H14" i="14"/>
  <c r="E13" i="14"/>
  <c r="H13" i="14"/>
  <c r="E12" i="14"/>
  <c r="H12" i="14"/>
  <c r="E11" i="14"/>
  <c r="H11" i="14"/>
  <c r="E10" i="14"/>
  <c r="H10" i="14"/>
  <c r="G9" i="14"/>
  <c r="G35" i="14"/>
  <c r="F9" i="14"/>
  <c r="F35" i="14"/>
  <c r="E9" i="14"/>
  <c r="E35" i="14"/>
  <c r="D9" i="14"/>
  <c r="D35" i="14"/>
  <c r="C9" i="14"/>
  <c r="C35" i="14"/>
  <c r="H32" i="13"/>
  <c r="G32" i="13"/>
  <c r="F32" i="13"/>
  <c r="E32" i="13"/>
  <c r="D32" i="13"/>
  <c r="C32" i="13"/>
  <c r="E28" i="13"/>
  <c r="H28" i="13"/>
  <c r="E27" i="13"/>
  <c r="H27" i="13"/>
  <c r="E26" i="13"/>
  <c r="H26" i="13"/>
  <c r="E25" i="13"/>
  <c r="H25" i="13"/>
  <c r="E24" i="13"/>
  <c r="H24" i="13"/>
  <c r="E23" i="13"/>
  <c r="H23" i="13"/>
  <c r="E22" i="13"/>
  <c r="H22" i="13"/>
  <c r="H21" i="13"/>
  <c r="G21" i="13"/>
  <c r="F21" i="13"/>
  <c r="E21" i="13"/>
  <c r="D21" i="13"/>
  <c r="C21" i="13"/>
  <c r="E20" i="13"/>
  <c r="H20" i="13"/>
  <c r="E19" i="13"/>
  <c r="H19" i="13"/>
  <c r="E18" i="13"/>
  <c r="H18" i="13"/>
  <c r="H17" i="13"/>
  <c r="G17" i="13"/>
  <c r="F17" i="13"/>
  <c r="E17" i="13"/>
  <c r="D17" i="13"/>
  <c r="C17" i="13"/>
  <c r="E16" i="13"/>
  <c r="H16" i="13"/>
  <c r="E15" i="13"/>
  <c r="H15" i="13"/>
  <c r="E14" i="13"/>
  <c r="H14" i="13"/>
  <c r="E13" i="13"/>
  <c r="H13" i="13"/>
  <c r="E12" i="13"/>
  <c r="H12" i="13"/>
  <c r="E11" i="13"/>
  <c r="H11" i="13"/>
  <c r="E10" i="13"/>
  <c r="H10" i="13"/>
  <c r="H9" i="13"/>
  <c r="H31" i="13"/>
  <c r="G9" i="13"/>
  <c r="G31" i="13"/>
  <c r="F9" i="13"/>
  <c r="F31" i="13"/>
  <c r="E9" i="13"/>
  <c r="E31" i="13"/>
  <c r="D9" i="13"/>
  <c r="D31" i="13"/>
  <c r="C9" i="13"/>
  <c r="C31" i="13"/>
  <c r="E32" i="12"/>
  <c r="H32" i="12"/>
  <c r="E31" i="12"/>
  <c r="H31" i="12"/>
  <c r="E30" i="12"/>
  <c r="H30" i="12"/>
  <c r="H29" i="12"/>
  <c r="G29" i="12"/>
  <c r="F29" i="12"/>
  <c r="E29" i="12"/>
  <c r="D29" i="12"/>
  <c r="C29" i="12"/>
  <c r="E28" i="12"/>
  <c r="H28" i="12"/>
  <c r="E27" i="12"/>
  <c r="H27" i="12"/>
  <c r="E26" i="12"/>
  <c r="H26" i="12"/>
  <c r="E25" i="12"/>
  <c r="H25" i="12"/>
  <c r="E24" i="12"/>
  <c r="H24" i="12"/>
  <c r="E23" i="12"/>
  <c r="H23" i="12"/>
  <c r="E22" i="12"/>
  <c r="H22" i="12"/>
  <c r="E21" i="12"/>
  <c r="H21" i="12"/>
  <c r="E20" i="12"/>
  <c r="H20" i="12"/>
  <c r="H19" i="12"/>
  <c r="G19" i="12"/>
  <c r="F19" i="12"/>
  <c r="E19" i="12"/>
  <c r="D19" i="12"/>
  <c r="C19" i="12"/>
  <c r="E18" i="12"/>
  <c r="H18" i="12"/>
  <c r="E17" i="12"/>
  <c r="H17" i="12"/>
  <c r="E16" i="12"/>
  <c r="H16" i="12"/>
  <c r="E15" i="12"/>
  <c r="H15" i="12"/>
  <c r="E14" i="12"/>
  <c r="H14" i="12"/>
  <c r="E13" i="12"/>
  <c r="H13" i="12"/>
  <c r="E12" i="12"/>
  <c r="H12" i="12"/>
  <c r="E11" i="12"/>
  <c r="H11" i="12"/>
  <c r="E10" i="12"/>
  <c r="H10" i="12"/>
  <c r="H9" i="12"/>
  <c r="H34" i="12"/>
  <c r="G9" i="12"/>
  <c r="G34" i="12"/>
  <c r="F9" i="12"/>
  <c r="F34" i="12"/>
  <c r="E9" i="12"/>
  <c r="E34" i="12"/>
  <c r="D9" i="12"/>
  <c r="D34" i="12"/>
  <c r="C9" i="12"/>
  <c r="C34" i="12"/>
  <c r="E36" i="11"/>
  <c r="H36" i="11"/>
  <c r="E35" i="11"/>
  <c r="H35" i="11"/>
  <c r="E34" i="11"/>
  <c r="H34" i="11"/>
  <c r="E33" i="11"/>
  <c r="H33" i="11"/>
  <c r="E32" i="11"/>
  <c r="H32" i="11"/>
  <c r="E31" i="11"/>
  <c r="H31" i="11"/>
  <c r="E30" i="11"/>
  <c r="H30" i="11"/>
  <c r="E29" i="11"/>
  <c r="H29" i="11"/>
  <c r="E28" i="11"/>
  <c r="H28" i="11"/>
  <c r="G27" i="11"/>
  <c r="G37" i="11"/>
  <c r="F27" i="11"/>
  <c r="F37" i="11"/>
  <c r="E27" i="11"/>
  <c r="E37" i="11"/>
  <c r="D27" i="11"/>
  <c r="D37" i="11"/>
  <c r="C27" i="11"/>
  <c r="C37" i="11"/>
  <c r="H26" i="11"/>
  <c r="H25" i="11"/>
  <c r="E25" i="11"/>
  <c r="H24" i="11"/>
  <c r="E24" i="11"/>
  <c r="H23" i="11"/>
  <c r="E23" i="11"/>
  <c r="H22" i="11"/>
  <c r="E22" i="11"/>
  <c r="H21" i="11"/>
  <c r="E20" i="11"/>
  <c r="H20" i="11"/>
  <c r="E19" i="11"/>
  <c r="H19" i="11"/>
  <c r="E18" i="11"/>
  <c r="H18" i="11"/>
  <c r="G17" i="11"/>
  <c r="F17" i="11"/>
  <c r="E17" i="11"/>
  <c r="D17" i="11"/>
  <c r="C17" i="11"/>
  <c r="E16" i="11"/>
  <c r="H16" i="11"/>
  <c r="E15" i="11"/>
  <c r="H15" i="11"/>
  <c r="E14" i="11"/>
  <c r="H14" i="11"/>
  <c r="E13" i="11"/>
  <c r="H13" i="11"/>
  <c r="E12" i="11"/>
  <c r="H12" i="11"/>
  <c r="E11" i="11"/>
  <c r="H11" i="11"/>
  <c r="E10" i="11"/>
  <c r="H10" i="11"/>
  <c r="G9" i="11"/>
  <c r="F9" i="11"/>
  <c r="E9" i="11"/>
  <c r="D9" i="11"/>
  <c r="C9" i="11"/>
  <c r="G8" i="11"/>
  <c r="F8" i="11"/>
  <c r="E8" i="11"/>
  <c r="D8" i="11"/>
  <c r="C8" i="11"/>
  <c r="E28" i="10"/>
  <c r="H28" i="10"/>
  <c r="E27" i="10"/>
  <c r="H27" i="10"/>
  <c r="E26" i="10"/>
  <c r="H26" i="10"/>
  <c r="E25" i="10"/>
  <c r="H25" i="10"/>
  <c r="E24" i="10"/>
  <c r="H24" i="10"/>
  <c r="E23" i="10"/>
  <c r="H23" i="10"/>
  <c r="E22" i="10"/>
  <c r="H22" i="10"/>
  <c r="H21" i="10"/>
  <c r="G21" i="10"/>
  <c r="F21" i="10"/>
  <c r="E21" i="10"/>
  <c r="D21" i="10"/>
  <c r="C21" i="10"/>
  <c r="E20" i="10"/>
  <c r="H20" i="10"/>
  <c r="E19" i="10"/>
  <c r="H19" i="10"/>
  <c r="E18" i="10"/>
  <c r="H18" i="10"/>
  <c r="H17" i="10"/>
  <c r="G17" i="10"/>
  <c r="F17" i="10"/>
  <c r="E17" i="10"/>
  <c r="D17" i="10"/>
  <c r="C17" i="10"/>
  <c r="E16" i="10"/>
  <c r="H16" i="10"/>
  <c r="E15" i="10"/>
  <c r="H15" i="10"/>
  <c r="E14" i="10"/>
  <c r="H14" i="10"/>
  <c r="E13" i="10"/>
  <c r="H13" i="10"/>
  <c r="E12" i="10"/>
  <c r="H12" i="10"/>
  <c r="E11" i="10"/>
  <c r="H11" i="10"/>
  <c r="E10" i="10"/>
  <c r="H10" i="10"/>
  <c r="H9" i="10"/>
  <c r="H32" i="10"/>
  <c r="G9" i="10"/>
  <c r="G32" i="10"/>
  <c r="F9" i="10"/>
  <c r="F32" i="10"/>
  <c r="E9" i="10"/>
  <c r="E32" i="10"/>
  <c r="D9" i="10"/>
  <c r="D32" i="10"/>
  <c r="C9" i="10"/>
  <c r="C32" i="10"/>
  <c r="E33" i="9"/>
  <c r="H33" i="9"/>
  <c r="E32" i="9"/>
  <c r="H32" i="9"/>
  <c r="E31" i="9"/>
  <c r="H31" i="9"/>
  <c r="G30" i="9"/>
  <c r="F30" i="9"/>
  <c r="E30" i="9"/>
  <c r="D30" i="9"/>
  <c r="C30" i="9"/>
  <c r="E29" i="9"/>
  <c r="H29" i="9"/>
  <c r="E28" i="9"/>
  <c r="H28" i="9"/>
  <c r="E27" i="9"/>
  <c r="H27" i="9"/>
  <c r="E26" i="9"/>
  <c r="H26" i="9"/>
  <c r="E25" i="9"/>
  <c r="H25" i="9"/>
  <c r="E24" i="9"/>
  <c r="H24" i="9"/>
  <c r="E23" i="9"/>
  <c r="H23" i="9"/>
  <c r="E22" i="9"/>
  <c r="H22" i="9"/>
  <c r="E21" i="9"/>
  <c r="H21" i="9"/>
  <c r="G20" i="9"/>
  <c r="F20" i="9"/>
  <c r="E20" i="9"/>
  <c r="D20" i="9"/>
  <c r="C20" i="9"/>
  <c r="E19" i="9"/>
  <c r="H19" i="9"/>
  <c r="E18" i="9"/>
  <c r="H18" i="9"/>
  <c r="E17" i="9"/>
  <c r="H17" i="9"/>
  <c r="E16" i="9"/>
  <c r="H16" i="9"/>
  <c r="E15" i="9"/>
  <c r="H15" i="9"/>
  <c r="E14" i="9"/>
  <c r="H14" i="9"/>
  <c r="E13" i="9"/>
  <c r="H13" i="9"/>
  <c r="E12" i="9"/>
  <c r="H12" i="9"/>
  <c r="E11" i="9"/>
  <c r="H11" i="9"/>
  <c r="G10" i="9"/>
  <c r="G35" i="9"/>
  <c r="F10" i="9"/>
  <c r="F35" i="9"/>
  <c r="E10" i="9"/>
  <c r="E35" i="9"/>
  <c r="D10" i="9"/>
  <c r="D35" i="9"/>
  <c r="C10" i="9"/>
  <c r="C35" i="9"/>
  <c r="E36" i="8"/>
  <c r="H36" i="8"/>
  <c r="E35" i="8"/>
  <c r="H35" i="8"/>
  <c r="E34" i="8"/>
  <c r="H34" i="8"/>
  <c r="E33" i="8"/>
  <c r="H33" i="8"/>
  <c r="E32" i="8"/>
  <c r="H32" i="8"/>
  <c r="E31" i="8"/>
  <c r="H31" i="8"/>
  <c r="E30" i="8"/>
  <c r="H30" i="8"/>
  <c r="E29" i="8"/>
  <c r="H29" i="8"/>
  <c r="E28" i="8"/>
  <c r="H28" i="8"/>
  <c r="G27" i="8"/>
  <c r="F27" i="8"/>
  <c r="E27" i="8"/>
  <c r="D27" i="8"/>
  <c r="C27" i="8"/>
  <c r="E26" i="8"/>
  <c r="H26" i="8"/>
  <c r="E25" i="8"/>
  <c r="H25" i="8"/>
  <c r="E24" i="8"/>
  <c r="H24" i="8"/>
  <c r="E23" i="8"/>
  <c r="H23" i="8"/>
  <c r="E22" i="8"/>
  <c r="H22" i="8"/>
  <c r="E21" i="8"/>
  <c r="H21" i="8"/>
  <c r="E20" i="8"/>
  <c r="H20" i="8"/>
  <c r="E19" i="8"/>
  <c r="H19" i="8"/>
  <c r="E18" i="8"/>
  <c r="H18" i="8"/>
  <c r="G17" i="8"/>
  <c r="G8" i="8"/>
  <c r="F17" i="8"/>
  <c r="E17" i="8"/>
  <c r="D17" i="8"/>
  <c r="C17" i="8"/>
  <c r="C8" i="8"/>
  <c r="E16" i="8"/>
  <c r="H16" i="8"/>
  <c r="H9" i="8"/>
  <c r="H15" i="8"/>
  <c r="H14" i="8"/>
  <c r="E14" i="8"/>
  <c r="H13" i="8"/>
  <c r="E13" i="8"/>
  <c r="H12" i="8"/>
  <c r="E12" i="8"/>
  <c r="H11" i="8"/>
  <c r="E11" i="8"/>
  <c r="H10" i="8"/>
  <c r="E10" i="8"/>
  <c r="G9" i="8"/>
  <c r="F9" i="8"/>
  <c r="F37" i="8"/>
  <c r="D9" i="8"/>
  <c r="D37" i="8"/>
  <c r="C9" i="8"/>
  <c r="F8" i="8"/>
  <c r="D8" i="8"/>
  <c r="H8" i="17"/>
  <c r="H23" i="17"/>
  <c r="H20" i="17"/>
  <c r="H27" i="17"/>
  <c r="H9" i="16"/>
  <c r="H8" i="16"/>
  <c r="H42" i="16"/>
  <c r="H9" i="15"/>
  <c r="H8" i="15"/>
  <c r="H42" i="15"/>
  <c r="H9" i="14"/>
  <c r="H35" i="14"/>
  <c r="H9" i="11"/>
  <c r="H17" i="11"/>
  <c r="H27" i="11"/>
  <c r="H10" i="9"/>
  <c r="H20" i="9"/>
  <c r="H30" i="9"/>
  <c r="H17" i="8"/>
  <c r="H37" i="8"/>
  <c r="H27" i="8"/>
  <c r="H8" i="8"/>
  <c r="C37" i="8"/>
  <c r="G37" i="8"/>
  <c r="E9" i="8"/>
  <c r="H32" i="17"/>
  <c r="H37" i="11"/>
  <c r="H8" i="11"/>
  <c r="H35" i="9"/>
  <c r="E8" i="8"/>
  <c r="E37" i="8"/>
  <c r="I35" i="7"/>
  <c r="H35" i="7"/>
  <c r="G35" i="7"/>
  <c r="F35" i="7"/>
  <c r="E35" i="7"/>
  <c r="D35" i="7"/>
  <c r="I33" i="7"/>
  <c r="I32" i="7"/>
  <c r="H32" i="7"/>
  <c r="G32" i="7"/>
  <c r="F32" i="7"/>
  <c r="E32" i="7"/>
  <c r="D32" i="7"/>
  <c r="I24" i="7"/>
  <c r="H24" i="7"/>
  <c r="G24" i="7"/>
  <c r="F24" i="7"/>
  <c r="E24" i="7"/>
  <c r="D24" i="7"/>
  <c r="I19" i="7"/>
  <c r="H19" i="7"/>
  <c r="G19" i="7"/>
  <c r="F19" i="7"/>
  <c r="E19" i="7"/>
  <c r="D19" i="7"/>
  <c r="I10" i="7"/>
  <c r="I30" i="7"/>
  <c r="H10" i="7"/>
  <c r="H30" i="7"/>
  <c r="G10" i="7"/>
  <c r="G30" i="7"/>
  <c r="F10" i="7"/>
  <c r="F30" i="7"/>
  <c r="E10" i="7"/>
  <c r="E30" i="7"/>
  <c r="D10" i="7"/>
  <c r="D30" i="7"/>
  <c r="I38" i="6"/>
  <c r="H38" i="6"/>
  <c r="G38" i="6"/>
  <c r="F38" i="6"/>
  <c r="E38" i="6"/>
  <c r="E42" i="6"/>
  <c r="D38" i="6"/>
  <c r="I37" i="6"/>
  <c r="I36" i="6"/>
  <c r="I42" i="6"/>
  <c r="H36" i="6"/>
  <c r="G36" i="6"/>
  <c r="F36" i="6"/>
  <c r="E36" i="6"/>
  <c r="D36" i="6"/>
  <c r="I35" i="6"/>
  <c r="F35" i="6"/>
  <c r="I29" i="6"/>
  <c r="H29" i="6"/>
  <c r="G29" i="6"/>
  <c r="F29" i="6"/>
  <c r="E29" i="6"/>
  <c r="D29" i="6"/>
  <c r="I17" i="6"/>
  <c r="H17" i="6"/>
  <c r="H42" i="6"/>
  <c r="G17" i="6"/>
  <c r="F17" i="6"/>
  <c r="E17" i="6"/>
  <c r="D17" i="6"/>
  <c r="D42" i="6"/>
  <c r="I16" i="6"/>
  <c r="G16" i="6"/>
  <c r="G42" i="6"/>
  <c r="F16" i="6"/>
  <c r="F42" i="6"/>
  <c r="E57" i="5"/>
  <c r="D57" i="5"/>
  <c r="C57" i="5"/>
  <c r="E56" i="5"/>
  <c r="D56" i="5"/>
  <c r="C56" i="5"/>
  <c r="E55" i="5"/>
  <c r="D55" i="5"/>
  <c r="D54" i="5"/>
  <c r="C55" i="5"/>
  <c r="E54" i="5"/>
  <c r="E59" i="5"/>
  <c r="E60" i="5"/>
  <c r="C54" i="5"/>
  <c r="C59" i="5"/>
  <c r="C60" i="5"/>
  <c r="E53" i="5"/>
  <c r="D53" i="5"/>
  <c r="C53" i="5"/>
  <c r="E47" i="5"/>
  <c r="D47" i="5"/>
  <c r="C47" i="5"/>
  <c r="E46" i="5"/>
  <c r="D46" i="5"/>
  <c r="C46" i="5"/>
  <c r="E45" i="5"/>
  <c r="E44" i="5"/>
  <c r="D45" i="5"/>
  <c r="C45" i="5"/>
  <c r="C44" i="5"/>
  <c r="D44" i="5"/>
  <c r="D49" i="5"/>
  <c r="D50" i="5"/>
  <c r="E43" i="5"/>
  <c r="E49" i="5"/>
  <c r="E50" i="5"/>
  <c r="D43" i="5"/>
  <c r="C43" i="5"/>
  <c r="C49" i="5"/>
  <c r="C50" i="5"/>
  <c r="D32" i="5"/>
  <c r="D35" i="5"/>
  <c r="C32" i="5"/>
  <c r="E29" i="5"/>
  <c r="E35" i="5"/>
  <c r="D29" i="5"/>
  <c r="C29" i="5"/>
  <c r="C35" i="5"/>
  <c r="E23" i="5"/>
  <c r="D23" i="5"/>
  <c r="C23" i="5"/>
  <c r="E14" i="5"/>
  <c r="D14" i="5"/>
  <c r="C14" i="5"/>
  <c r="E11" i="5"/>
  <c r="D11" i="5"/>
  <c r="D18" i="5"/>
  <c r="D19" i="5"/>
  <c r="D20" i="5"/>
  <c r="D26" i="5"/>
  <c r="C11" i="5"/>
  <c r="E7" i="5"/>
  <c r="E18" i="5"/>
  <c r="E19" i="5"/>
  <c r="E20" i="5"/>
  <c r="E26" i="5"/>
  <c r="D7" i="5"/>
  <c r="C7" i="5"/>
  <c r="C18" i="5"/>
  <c r="C19" i="5"/>
  <c r="C20" i="5"/>
  <c r="C26" i="5"/>
  <c r="D59" i="5"/>
  <c r="D60" i="5"/>
  <c r="K39" i="4"/>
  <c r="H39" i="4"/>
  <c r="L16" i="4"/>
  <c r="K16" i="4"/>
  <c r="J16" i="4"/>
  <c r="I16" i="4"/>
  <c r="H16" i="4"/>
  <c r="F16" i="4"/>
  <c r="L7" i="4"/>
  <c r="L30" i="4"/>
  <c r="K7" i="4"/>
  <c r="K30" i="4"/>
  <c r="J7" i="4"/>
  <c r="J30" i="4"/>
  <c r="I7" i="4"/>
  <c r="I30" i="4"/>
  <c r="H7" i="4"/>
  <c r="H30" i="4"/>
  <c r="F7" i="4"/>
  <c r="F30" i="4"/>
  <c r="G40" i="3"/>
  <c r="F40" i="3"/>
  <c r="H7" i="3"/>
  <c r="G7" i="3"/>
  <c r="F7" i="3"/>
  <c r="E7" i="3"/>
  <c r="D7" i="3"/>
  <c r="I46" i="2"/>
  <c r="H46" i="2"/>
  <c r="J40" i="2"/>
  <c r="I40" i="2"/>
  <c r="H40" i="2"/>
  <c r="G40" i="2"/>
  <c r="F40" i="2"/>
  <c r="E40" i="2"/>
  <c r="D40" i="2"/>
  <c r="J34" i="2"/>
  <c r="I34" i="2"/>
  <c r="H34" i="2"/>
  <c r="G34" i="2"/>
  <c r="F34" i="2"/>
  <c r="E34" i="2"/>
  <c r="D34" i="2"/>
  <c r="I32" i="2"/>
  <c r="G32" i="2"/>
  <c r="E32" i="2"/>
  <c r="J17" i="2"/>
  <c r="I17" i="2"/>
  <c r="H17" i="2"/>
  <c r="D17" i="2"/>
  <c r="J8" i="2"/>
  <c r="I8" i="2"/>
  <c r="H8" i="2"/>
  <c r="D8" i="2"/>
  <c r="J7" i="2"/>
  <c r="J32" i="2"/>
  <c r="I7" i="2"/>
  <c r="H7" i="2"/>
  <c r="H32" i="2"/>
  <c r="G7" i="2"/>
  <c r="F7" i="2"/>
  <c r="F32" i="2"/>
  <c r="E7" i="2"/>
  <c r="D7" i="2"/>
  <c r="D32" i="2"/>
</calcChain>
</file>

<file path=xl/sharedStrings.xml><?xml version="1.0" encoding="utf-8"?>
<sst xmlns="http://schemas.openxmlformats.org/spreadsheetml/2006/main" count="1280" uniqueCount="690">
  <si>
    <t>Instituto de Cultura Física y Deporte del Estado de Zacatecas</t>
  </si>
  <si>
    <t>Estado de Situación Financiera Detallado - LDF</t>
  </si>
  <si>
    <t>Al 31 de diciembre de 2018 y 31 de diciembre de 2017</t>
  </si>
  <si>
    <t>(pesos)</t>
  </si>
  <si>
    <t>CONCEPTO</t>
  </si>
  <si>
    <t>AÑO</t>
  </si>
  <si>
    <t>2018</t>
  </si>
  <si>
    <t>2017</t>
  </si>
  <si>
    <t>ACTIVO</t>
  </si>
  <si>
    <t>PASIVO</t>
  </si>
  <si>
    <t xml:space="preserve">Activo Circulante </t>
  </si>
  <si>
    <t>Pasivo Circulante</t>
  </si>
  <si>
    <t>Efectivo y Equivalentes</t>
  </si>
  <si>
    <t>Cuentas por Pagar a Corto Plazo</t>
  </si>
  <si>
    <t>Efectivo</t>
  </si>
  <si>
    <t>Servicios Personales por Pagar a Corto Plazo</t>
  </si>
  <si>
    <t>Bancos / Tesoreria</t>
  </si>
  <si>
    <t>Proveedores por Pagar a Corto Plazo.</t>
  </si>
  <si>
    <t>Bancos Dependencias y Otros</t>
  </si>
  <si>
    <t>Contratistas por Obras Públicas por Pagar a Corto Plazo</t>
  </si>
  <si>
    <t>Inversiones Temporales (Hasta 3 Meses)</t>
  </si>
  <si>
    <t>Participaciones y Aportaciones por Pagar a CP</t>
  </si>
  <si>
    <t>Fondos con Afectacion Especifica</t>
  </si>
  <si>
    <t>Transferencias Otorgadas Por Pagar A Corto Plazo</t>
  </si>
  <si>
    <t>Depositos de Fondos de Terceros en Garantia y/o Admon</t>
  </si>
  <si>
    <t>Intereses, Comisiones Y Otros Gastos De La Deuda Pública Por Pagar A Corto Plazo</t>
  </si>
  <si>
    <t>Otros Efectivos y Equivalentes</t>
  </si>
  <si>
    <t>Retenciones y Contribuciones por Pagar a Corto Plazo</t>
  </si>
  <si>
    <t>Devoluciones De La Ley De Ingresos Por Pagar A Corto Plazo</t>
  </si>
  <si>
    <t>Derechos a Recibir Efectivo o Equivalentes</t>
  </si>
  <si>
    <t>Otras Cuentas Por Pagar A Corto Plazo</t>
  </si>
  <si>
    <t>Inversiones Fincnaieras de Corto Plazo</t>
  </si>
  <si>
    <t>Cuentas por Cobrar a Corto Plazo</t>
  </si>
  <si>
    <t>Documentos por Pagar a Corto Plazo</t>
  </si>
  <si>
    <t>Deudores Diversos por Cobrar a Corto Plazo</t>
  </si>
  <si>
    <t>Documentos Comerciales Por Pagar A Corto Plazo</t>
  </si>
  <si>
    <t>Ingresos por Recuperar a Corto Plazo</t>
  </si>
  <si>
    <t>Otros Documentos Por Pagar A Corto Plazo</t>
  </si>
  <si>
    <t>Deudores por Anticipos de Tesoreria a Corto Plazo</t>
  </si>
  <si>
    <t>Prestamos Otorgados a Corto Plazo</t>
  </si>
  <si>
    <t>Porción a Corto Plazo de la Deuda Pública a Largo Plazo</t>
  </si>
  <si>
    <t>Contribuciones por Recuperar a Corto Plazo</t>
  </si>
  <si>
    <t>Porción A Corto Plazo De La Deuda Pùblica Interna.</t>
  </si>
  <si>
    <t>Otros Derechos a Recibir Efectivos o Equivalentes a Corto Plazo</t>
  </si>
  <si>
    <t>Pasivos Diferidos a Corto Plazo</t>
  </si>
  <si>
    <t>Derechos a Recibir Bienes o Servicios</t>
  </si>
  <si>
    <t>Ingresos Cobrados Por Adelantado A Corto Plazo</t>
  </si>
  <si>
    <t>Ant a Proveedores por Adq de Bienes y Prestacion de Ser a C/P</t>
  </si>
  <si>
    <t>Aportaciones A Programas Convenidos (Cont. Mejoras).</t>
  </si>
  <si>
    <t>Ant a Proveedores por Adq de Bienes Inmuebles Y Muebles a C/P</t>
  </si>
  <si>
    <t>Ant a Proveedores por Adq de Bienes Intangibles a C/P</t>
  </si>
  <si>
    <t>Fondos y Bienes de Terceros en Garantia y/o Administración a Corto Plazo</t>
  </si>
  <si>
    <t>Anticipo a Contratistas por Obras Públicas a Corto Plazo</t>
  </si>
  <si>
    <t>Fondos En Garantía A Corto Plazo.</t>
  </si>
  <si>
    <t>Otros Derechos a Recibir Bienes o Servicios a C/P</t>
  </si>
  <si>
    <t>Fondos De Fideicomisos, Mandatos Y Contratos Análogos A Corto Plazo</t>
  </si>
  <si>
    <t>Inventarios</t>
  </si>
  <si>
    <t>Provisiones a Corto Plazo</t>
  </si>
  <si>
    <t>Inventario de Mercancias por Venta</t>
  </si>
  <si>
    <t>Otras Provisiones A Corto Plazo</t>
  </si>
  <si>
    <t>Inventario de Mercancias Terminadas</t>
  </si>
  <si>
    <t>Inventario de Mercancias en Proceso de Elaboracion</t>
  </si>
  <si>
    <t>Inv de Materias Primas Materiales y Suministros Para</t>
  </si>
  <si>
    <t>Otros Pasivos a Corto Plazo</t>
  </si>
  <si>
    <t>Bienes en Transito</t>
  </si>
  <si>
    <t>Ingresos Por Clasificar</t>
  </si>
  <si>
    <t>Recaudacion Por Participar</t>
  </si>
  <si>
    <t>Almacenes</t>
  </si>
  <si>
    <t>Otros Pasivos Circulantes</t>
  </si>
  <si>
    <t>Almacenes de Materiales y Suministros de Consumo</t>
  </si>
  <si>
    <t>Estimación por Pérdida o Deterioro de Activos Circulantes</t>
  </si>
  <si>
    <t>Est Para Ctas Incobrables Por Derechos A Recibir Efectivo O</t>
  </si>
  <si>
    <t>Estimacion Por Deterioro De Inventarios</t>
  </si>
  <si>
    <t>Otros Activos Circulantes</t>
  </si>
  <si>
    <t>Valores en Garantia</t>
  </si>
  <si>
    <t>Bienes en Garantia Excluye Depositos de Fondos</t>
  </si>
  <si>
    <t>Bienes Deriv De Embargos Decomisos Aseguram Y Daciones</t>
  </si>
  <si>
    <t>Total del Activo Circulante</t>
  </si>
  <si>
    <t>Total del Pasivo Circulante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</si>
  <si>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</si>
  <si>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</si>
  <si>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</si>
  <si>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</si>
  <si>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</si>
  <si>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Deuda Pública a Largo Plazo</t>
  </si>
  <si>
    <t>Bienes Inmuebles, Infraestructura y Construcciones en Proceso.</t>
  </si>
  <si>
    <t>Documentos Por Pagar A Largo Plazo</t>
  </si>
  <si>
    <t>Bienes Muebles</t>
  </si>
  <si>
    <t>Fondos y Bienes de Terceros en Garantía y/o en Administración a Largo Plazo</t>
  </si>
  <si>
    <t>Activos Intangibles</t>
  </si>
  <si>
    <t>Pasivos Diferidos a Largo Plazo</t>
  </si>
  <si>
    <t>Depreciación, Deterioro y Amortización Acum. de Bienes</t>
  </si>
  <si>
    <t>Provisiones a Largo Plazo</t>
  </si>
  <si>
    <t>Activos Diferidos</t>
  </si>
  <si>
    <t>Estimación por Pérdida o Deterioro de Activos no Circulantes</t>
  </si>
  <si>
    <t>Otros Activos No Circulantes</t>
  </si>
  <si>
    <t>Total del Activo No Circulante</t>
  </si>
  <si>
    <t>Total del Pasivo No Circulante</t>
  </si>
  <si>
    <t>Total del Activo</t>
  </si>
  <si>
    <t>Total del Pasivo</t>
  </si>
  <si>
    <t>HACIENDA PÚBLICA/ PATRIMONIO</t>
  </si>
  <si>
    <t>Hacienda Pública/Patrimonio Contribuido</t>
  </si>
  <si>
    <t>Aportaciones</t>
  </si>
  <si>
    <t>Donaciones de Capital</t>
  </si>
  <si>
    <t>Actualización de la Hacienda Pública/Patrimonio</t>
  </si>
  <si>
    <t>Hacienda Pública/Patrimonio Generado</t>
  </si>
  <si>
    <t>Resultados del Ejercicio (Ahorro/Desahorro)</t>
  </si>
  <si>
    <t>Resultado de Ejercicios Anteriores.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</si>
  <si>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</si>
  <si>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</si>
  <si>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</si>
  <si>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</si>
  <si>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</si>
  <si>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</si>
  <si>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</si>
  <si>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Pasivo y Hacienda Pública / Patrimonio</t>
  </si>
  <si>
    <t>Cuenta Pública 2018</t>
  </si>
  <si>
    <t>Informe Analítico de la Deuda y Otros Pasivos - LDF</t>
  </si>
  <si>
    <t xml:space="preserve"> Del 1 de enero al 31 de diciembre de 2018</t>
  </si>
  <si>
    <t>(Pesos)</t>
  </si>
  <si>
    <t>Denominación de las Deuda Pública y Otros Pasivos</t>
  </si>
  <si>
    <t>Saldo al 31 de diciembre de 2017</t>
  </si>
  <si>
    <t>Disposiciones del Periodo</t>
  </si>
  <si>
    <t>Amortizaciones del Periodo</t>
  </si>
  <si>
    <t>Revaluaciones, Reclasificaciones y Otros Ajustes</t>
  </si>
  <si>
    <t>Saldo Final del Periodo</t>
  </si>
  <si>
    <t>Pago de Intereses del Periodo</t>
  </si>
  <si>
    <t>Pago de Comisiones y demás costos asociados durante el Periodo</t>
  </si>
  <si>
    <t>1. Deuda Pública (1=A+B)</t>
  </si>
  <si>
    <t xml:space="preserve">A. Corto Plazo               </t>
  </si>
  <si>
    <t>Instituciones de Crédito</t>
  </si>
  <si>
    <t>Títulos y Valores</t>
  </si>
  <si>
    <t>Arrendamientos Financieros</t>
  </si>
  <si>
    <t xml:space="preserve">B. Largo Plazo           </t>
  </si>
  <si>
    <t>0</t>
  </si>
  <si>
    <t>2. Otros Pasivos</t>
  </si>
  <si>
    <t xml:space="preserve">3. Total de la Deuda Pública y Otros Pasivos </t>
  </si>
  <si>
    <r>
      <t xml:space="preserve">4. Deuda Contingente </t>
    </r>
    <r>
      <rPr>
        <b/>
        <vertAlign val="superscript"/>
        <sz val="9"/>
        <rFont val="Arial"/>
        <family val="2"/>
      </rPr>
      <t>1</t>
    </r>
    <r>
      <rPr>
        <b/>
        <sz val="9"/>
        <rFont val="Arial"/>
        <family val="2"/>
      </rPr>
      <t xml:space="preserve"> (Informativo) </t>
    </r>
  </si>
  <si>
    <t>A. Deuda Contingente 1</t>
  </si>
  <si>
    <t>B. Deuda Contingente 2</t>
  </si>
  <si>
    <t>C. Deuda Contingente XX</t>
  </si>
  <si>
    <r>
      <t xml:space="preserve">5. Valor de Instrumentos Bono Cupón Ceno </t>
    </r>
    <r>
      <rPr>
        <b/>
        <vertAlign val="superscript"/>
        <sz val="9"/>
        <rFont val="Arial"/>
        <family val="2"/>
      </rPr>
      <t>2</t>
    </r>
    <r>
      <rPr>
        <b/>
        <sz val="9"/>
        <rFont val="Arial"/>
        <family val="2"/>
      </rPr>
      <t xml:space="preserve"> (Informativo) </t>
    </r>
  </si>
  <si>
    <t>A. Instrumento Bono Cupón 1</t>
  </si>
  <si>
    <t>B. Instrumento Bono Cupón 2</t>
  </si>
  <si>
    <t>C. Instrumento Bono Cupón Cero XX</t>
  </si>
  <si>
    <t xml:space="preserve"> TOTAL DEUDA Y OTROS PASIVOS</t>
  </si>
  <si>
    <t>Obligaciones a Corto Plazo - LDF</t>
  </si>
  <si>
    <t>Del 1 de enero al 31 de diciembre de 2018</t>
  </si>
  <si>
    <t>Obligaciones a Corto Plazo</t>
  </si>
  <si>
    <t>Monto                                Contratado</t>
  </si>
  <si>
    <t>Plazo                         Pactado</t>
  </si>
  <si>
    <t>Tasa de                                 Interés</t>
  </si>
  <si>
    <t>Comisiones y Costos Relacionados</t>
  </si>
  <si>
    <t>6. Obligaciones a Corto Plazo (Informativo)</t>
  </si>
  <si>
    <t xml:space="preserve">A. Crédito 1               </t>
  </si>
  <si>
    <t xml:space="preserve">B. Crédito 2           </t>
  </si>
  <si>
    <t xml:space="preserve">C. Crédito XX           </t>
  </si>
  <si>
    <t>Informe Analítico de Obligaciones Diferentes de Financiamientos - LDF</t>
  </si>
  <si>
    <t>Denominación de las Obligaciones Deferentes de Financiamientos</t>
  </si>
  <si>
    <t>Fecha de Contrato</t>
  </si>
  <si>
    <t>Fecha de Inicio de operación del Proyecto</t>
  </si>
  <si>
    <t>Fecha de Vencimiento</t>
  </si>
  <si>
    <t>Monto de la Inversión pactado</t>
  </si>
  <si>
    <t xml:space="preserve">Plazo pactado </t>
  </si>
  <si>
    <t xml:space="preserve">Monto promedio mensual del pago de la contraprestación </t>
  </si>
  <si>
    <t>Monto promedio mensual del pago de la contraprestación correspondiente al pago de inversión</t>
  </si>
  <si>
    <t>Monto pagado de la Inversión al 31 de diciembre de 2016</t>
  </si>
  <si>
    <t>Monto pagado de la Inversión Actualizado al 31 de diciembre de 2017</t>
  </si>
  <si>
    <t>Saldo pendiente por pagar de la Inversión al 31 de diciembre de 2016</t>
  </si>
  <si>
    <t xml:space="preserve">A. Asociaciones Público Privadas               </t>
  </si>
  <si>
    <t xml:space="preserve"> </t>
  </si>
  <si>
    <t xml:space="preserve">a) APP 1 </t>
  </si>
  <si>
    <t>b) APP 2</t>
  </si>
  <si>
    <t>c) APP 3</t>
  </si>
  <si>
    <t>d) APP XX</t>
  </si>
  <si>
    <t xml:space="preserve">B. Otros Instrumentos           </t>
  </si>
  <si>
    <t xml:space="preserve">a) Otro Instrumento 1 </t>
  </si>
  <si>
    <t>b) Otro Instrumento 2</t>
  </si>
  <si>
    <t>c) Otro Instrumento 3</t>
  </si>
  <si>
    <t>d) Otro Instrumento XX</t>
  </si>
  <si>
    <t>C.  Total de Obligaciones Diferentes de Financiemiento</t>
  </si>
  <si>
    <t>Ente: Instituto de Cultura Fisica y Deporte del Estado de Zacatecas</t>
  </si>
  <si>
    <t>Balance Presupuestario - LDF</t>
  </si>
  <si>
    <t xml:space="preserve"> Del 1 de Enero al 31 de Diciembre de 2018</t>
  </si>
  <si>
    <t xml:space="preserve">Concepto </t>
  </si>
  <si>
    <r>
      <t>Estimado</t>
    </r>
    <r>
      <rPr>
        <b/>
        <sz val="10"/>
        <color indexed="9"/>
        <rFont val="Arial"/>
        <family val="2"/>
      </rPr>
      <t>/</t>
    </r>
    <r>
      <rPr>
        <b/>
        <sz val="8"/>
        <color indexed="9"/>
        <rFont val="Arial"/>
        <family val="2"/>
      </rPr>
      <t>Aprobado (d)</t>
    </r>
  </si>
  <si>
    <t>Devengado</t>
  </si>
  <si>
    <t xml:space="preserve">Recaudado/ Pagado </t>
  </si>
  <si>
    <t>A. Ingresos Totales (A = A1+A2+A3)</t>
  </si>
  <si>
    <t xml:space="preserve">    A1. Ingresos de Libre Disposición</t>
  </si>
  <si>
    <t xml:space="preserve">   A2. Transferencias Federales Etiquetadas</t>
  </si>
  <si>
    <t xml:space="preserve">   A3. Financiamiento Neto</t>
  </si>
  <si>
    <r>
      <t>B. Egresos Presupuestarios</t>
    </r>
    <r>
      <rPr>
        <b/>
        <vertAlign val="superscript"/>
        <sz val="8"/>
        <color indexed="8"/>
        <rFont val="Arial"/>
        <family val="2"/>
      </rPr>
      <t xml:space="preserve">1  </t>
    </r>
    <r>
      <rPr>
        <b/>
        <sz val="8"/>
        <color indexed="8"/>
        <rFont val="Arial"/>
        <family val="2"/>
      </rPr>
      <t>(B = B1+B2)</t>
    </r>
  </si>
  <si>
    <t xml:space="preserve">       B1. Gasto No Etiquetado (sin incluir Amortización de  la Deuda Pública)</t>
  </si>
  <si>
    <t xml:space="preserve">          B2. Gasto Etiquetado (sin incluir Amortización de la Deuda Pública)</t>
  </si>
  <si>
    <t>C. Remanentes del Ejercicio Anterior ( C = C1 + C2 )</t>
  </si>
  <si>
    <t xml:space="preserve">       C1. Remanentes de Ingresos de Libre Disposición aplicados en el periodo</t>
  </si>
  <si>
    <t xml:space="preserve">          C2. Remanentes de Transferencias Federales Etiquetadas aplicados en el periodo</t>
  </si>
  <si>
    <t xml:space="preserve">  I. Balance Presupuestario (I = A - B + C)</t>
  </si>
  <si>
    <t xml:space="preserve">  II. Balance Presupuestario sin Financiamiento Neto (II = I - A3)</t>
  </si>
  <si>
    <t xml:space="preserve"> III. Balance Presupuestario sin Financiamiento Neto y sin Remanentes del Ejercicio Anterior (III = II - C)</t>
  </si>
  <si>
    <t>Concepto</t>
  </si>
  <si>
    <t>Aprobado</t>
  </si>
  <si>
    <t>Pagado</t>
  </si>
  <si>
    <t xml:space="preserve">     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</si>
  <si>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</si>
  <si>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</si>
  <si>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(IV= III + E)</t>
  </si>
  <si>
    <t>Estimado/ Aprobado (d)</t>
  </si>
  <si>
    <t xml:space="preserve">    F. Financiamiento (F = F1 + F2)</t>
  </si>
  <si>
    <t>F1. Financiamiento con Fuente de Pago de Ingresos de Libre Disposición</t>
  </si>
  <si>
    <t>F2. Financiamiento con Fuente de Pago de Transferencias Federales Etiquetadas</t>
  </si>
  <si>
    <t xml:space="preserve">    G.  Amortización de la Deuda (G = G1 + G2)</t>
  </si>
  <si>
    <t>G1. Amortización de la Deuda Pública con Gasto No Etiquetado</t>
  </si>
  <si>
    <t>G2. Amortización de la Deuda Pública con Gasto Etiquetado</t>
  </si>
  <si>
    <t>A3. Financiamiento Neto (A3 = F - G)</t>
  </si>
  <si>
    <t>Instituto de Cultura Fisica y Deporte del Estado de Zacatecas</t>
  </si>
  <si>
    <t xml:space="preserve">   A3. Financiamiento Neto con Fuente de Pago de Ingresos de Libre Disposición (A3. 1 = F1 - G1)</t>
  </si>
  <si>
    <t>B1. Gasto No Etiquetado (sin incluir Amortización de la Deuda Pública)</t>
  </si>
  <si>
    <t>C1. Remanentes de lngresos de Libre Disposición aplicados en el periodo</t>
  </si>
  <si>
    <t xml:space="preserve">  V. Balance Presupuestario de Recursos Disponibles (V= A1 + A3.1  - B1 + C1)</t>
  </si>
  <si>
    <t xml:space="preserve">  VI. Balance Presupuestario de Recursos Disponibles sin Financiamiento Neto (VI = V - A3.1)</t>
  </si>
  <si>
    <t xml:space="preserve">    A2. Transferencias Federales Etiquetadas</t>
  </si>
  <si>
    <t xml:space="preserve">   A3.2 Financiamiento Neto con Fuente de Pago de Transferencias Federales Etiquetadas (A3. 2 = F2 - G2)</t>
  </si>
  <si>
    <t>G2. Amortización de la Deuda Pública con Gasto  Etiquetado</t>
  </si>
  <si>
    <t>B2. Gasto Etiquetado (sin incluir Amortización de la Deuda Pública)</t>
  </si>
  <si>
    <t>C2. Remanentes de Transferencias Federales Etiquetadas aplicados en el periodo</t>
  </si>
  <si>
    <t xml:space="preserve">  VII. Balance Presupuestario de Recursos Etiquetados (VII = A2 + A3.2  - B2 + C2)</t>
  </si>
  <si>
    <t xml:space="preserve">  VIII. Balance Presupuestario de Recursos Etiquetados sin Financiamiento Neto (VIII = VII - A3.2)</t>
  </si>
  <si>
    <t>Ente: Poder Ejecutivo del Estado de Zacatecas</t>
  </si>
  <si>
    <t xml:space="preserve">Estado Analítico de Ingresos Detallado </t>
  </si>
  <si>
    <t>Ingreso</t>
  </si>
  <si>
    <t xml:space="preserve">Diferencia </t>
  </si>
  <si>
    <t>Estimado (d)</t>
  </si>
  <si>
    <t>Ampliaciones y Reducciones</t>
  </si>
  <si>
    <t>Modificado</t>
  </si>
  <si>
    <t>Recaudado</t>
  </si>
  <si>
    <t>(1)</t>
  </si>
  <si>
    <t>(2)</t>
  </si>
  <si>
    <t>(3= 1 + 2)</t>
  </si>
  <si>
    <t>(4)</t>
  </si>
  <si>
    <t>(5)</t>
  </si>
  <si>
    <t>(6 = 5 - 1 )</t>
  </si>
  <si>
    <t xml:space="preserve">Ingresos de Libre Disposición </t>
  </si>
  <si>
    <t xml:space="preserve">  A. Impuestos</t>
  </si>
  <si>
    <t xml:space="preserve">  B. Cuotas y Aportaciones de Seguridad Social</t>
  </si>
  <si>
    <t xml:space="preserve">  C. Contribuciones de Mejoras</t>
  </si>
  <si>
    <t xml:space="preserve">  D. Derechos</t>
  </si>
  <si>
    <t xml:space="preserve">  E. Productos</t>
  </si>
  <si>
    <t xml:space="preserve">  F. Aprovechamientos</t>
  </si>
  <si>
    <t xml:space="preserve">  G. Ingresos por Ventas de Bienes y Servicios</t>
  </si>
  <si>
    <t xml:space="preserve">  H. Participaciones y Aportaciones</t>
  </si>
  <si>
    <t xml:space="preserve">h1) Fondo General de Participaciones </t>
  </si>
  <si>
    <t xml:space="preserve">h2) Fondo de Fomento Municipal </t>
  </si>
  <si>
    <t>h3) Fondo de Fiscalización y Recaudación</t>
  </si>
  <si>
    <t xml:space="preserve">h4) Fondo de Compensación </t>
  </si>
  <si>
    <t>h5) Fondo de Extracción de Hidrocarburos</t>
  </si>
  <si>
    <t>h6) Impuesto Especial Sobre Producción y Servicios</t>
  </si>
  <si>
    <t>h7) 0.136% de la Recaudación Federal Participables</t>
  </si>
  <si>
    <t xml:space="preserve">h8) 3.17% Sobre Extracción de Petróleo </t>
  </si>
  <si>
    <t xml:space="preserve">h9) Gasolinas y Diesel </t>
  </si>
  <si>
    <t xml:space="preserve">h10) Fondo de Impuesto Sobre la Renta </t>
  </si>
  <si>
    <t xml:space="preserve">h11) Fondo de Estabilización de los Ingresos de las Entidades Federativas </t>
  </si>
  <si>
    <t xml:space="preserve">  I.- Incentivos Derivados de Colaboración Fiscal </t>
  </si>
  <si>
    <t xml:space="preserve">       i1) Tenencia o Uso de Vehículos</t>
  </si>
  <si>
    <t xml:space="preserve">       i2) Fondo de Compensación ISAN</t>
  </si>
  <si>
    <t xml:space="preserve">       i3) Impuesto Sobre Automobiles Nuevos</t>
  </si>
  <si>
    <t xml:space="preserve">       i4) Fondo de Compensación de Repecos-Intermedios</t>
  </si>
  <si>
    <t xml:space="preserve">       i5) Otros Incentivos Económicos</t>
  </si>
  <si>
    <t xml:space="preserve">  J. Transferencias </t>
  </si>
  <si>
    <t xml:space="preserve">  K. Convenios</t>
  </si>
  <si>
    <t xml:space="preserve">k1) Otros Convenios y Subsidios </t>
  </si>
  <si>
    <t xml:space="preserve">  L. Otros Ingresos de Libre Disposición </t>
  </si>
  <si>
    <t xml:space="preserve">       l1) Participaciones en Ingresos Locales </t>
  </si>
  <si>
    <t xml:space="preserve">       l2) Otros Ingresos de Libre Disposición </t>
  </si>
  <si>
    <t xml:space="preserve">l. Total de Ingresos de Libre Disposición </t>
  </si>
  <si>
    <t xml:space="preserve">Ingresos Excedentes de Ingresos de Libre Disposición </t>
  </si>
  <si>
    <t xml:space="preserve">    </t>
  </si>
  <si>
    <t>Instituto de Cultura  Fisica y Deporte del Estado de Zacatecas</t>
  </si>
  <si>
    <t xml:space="preserve">Transferencias Federales Etiquetadas </t>
  </si>
  <si>
    <t xml:space="preserve">  A. Aportaciones</t>
  </si>
  <si>
    <t xml:space="preserve">          a1) Fondo de Aportaciones para la Nómina Educativa y Gasto Operativo</t>
  </si>
  <si>
    <t xml:space="preserve">          a2) Fondo de Aportaciones para los Servicios de Salud </t>
  </si>
  <si>
    <t xml:space="preserve">          a3) Fondo de Aportaciones para la Infraestructura Social</t>
  </si>
  <si>
    <t xml:space="preserve">          a4) Fondo de Aport. p/Fortalecimiento de los Municipios y las Demarcaciones Territoriales del DF </t>
  </si>
  <si>
    <t xml:space="preserve">          a5) Fondo de Aportaciones Multiples</t>
  </si>
  <si>
    <t xml:space="preserve">          a6) Fondo de Aportaciones para la Educación Tecnologica y de Adultos</t>
  </si>
  <si>
    <t xml:space="preserve">          a7) Fondo de Aportaciones p/Seguridad Pública de los Estados y del DF</t>
  </si>
  <si>
    <t xml:space="preserve">          a8) Fondo de Aportaciones P/Fortalecimiento de las Entidades Federativas</t>
  </si>
  <si>
    <t xml:space="preserve">  B. Convenios</t>
  </si>
  <si>
    <t>b1) Convenios de Protección Social en Salud</t>
  </si>
  <si>
    <t xml:space="preserve">b2) Convenios de Descentralización  </t>
  </si>
  <si>
    <t xml:space="preserve">b3) Convenios de Reasignación  </t>
  </si>
  <si>
    <t xml:space="preserve">b4) Otros Convenios y Subcidios  </t>
  </si>
  <si>
    <t xml:space="preserve">  C. Fondos Distintos de Aportaciones </t>
  </si>
  <si>
    <t>c1) Fondo para Entidades Federativas y Municipios: Productos de Hidrocarburos</t>
  </si>
  <si>
    <t xml:space="preserve">c2) Fondo Minero </t>
  </si>
  <si>
    <t xml:space="preserve">  D. Transferencias, Subsidios y Subvenciones, Pensiones y Jubilaciones</t>
  </si>
  <si>
    <t xml:space="preserve">  E. Otras Transferencias Federales Etiquetadas</t>
  </si>
  <si>
    <t>ll. Total de Transferencias Federales Etiquetadas</t>
  </si>
  <si>
    <t xml:space="preserve">III. Ingresos Derivados de Financiamientos  </t>
  </si>
  <si>
    <t xml:space="preserve">  A. Ingresos Derivados de Financiamientos </t>
  </si>
  <si>
    <t>IV. Total de Ingresos</t>
  </si>
  <si>
    <t xml:space="preserve">  Datos Informativos:</t>
  </si>
  <si>
    <t xml:space="preserve">  1. Ingresos Derivados de Financiamientos con Fuente de Pago de Ingresos de Libre Disposición</t>
  </si>
  <si>
    <t xml:space="preserve">  2. Ingresos Derivados de Financiamientos con Fuente de Pago de Transferencias Federales Etiquetadas</t>
  </si>
  <si>
    <t xml:space="preserve">  3. Ingresos Derivados de Financiamientos (3=1+2)</t>
  </si>
  <si>
    <t xml:space="preserve">Ente: Instituto de Cultura Física y Deporte del Estado de Zacatecas     </t>
  </si>
  <si>
    <t xml:space="preserve">Clasificación por Objeto del Gasto </t>
  </si>
  <si>
    <t xml:space="preserve">       Estado Analítico del Ejercicio del Presupuesto de Egresos Detallado- LDF </t>
  </si>
  <si>
    <t>Egresos</t>
  </si>
  <si>
    <t>Subejercicio</t>
  </si>
  <si>
    <t>Ampliaciones/ (Reducciones)</t>
  </si>
  <si>
    <t>3 = (1 + 2 )</t>
  </si>
  <si>
    <t>6 = ( 3 - 4 )</t>
  </si>
  <si>
    <t>I. Gasto No Etiquetado</t>
  </si>
  <si>
    <t>A. Servicios Personales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</si>
  <si>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</si>
  <si>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</si>
  <si>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</si>
  <si>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</si>
  <si>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</si>
  <si>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</si>
  <si>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</si>
  <si>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</si>
  <si>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</si>
  <si>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</si>
  <si>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</si>
  <si>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</si>
  <si>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Quimicos, Farmaceuticos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</si>
  <si>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</si>
  <si>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</si>
  <si>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</si>
  <si>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</si>
  <si>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</si>
  <si>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</si>
  <si>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</si>
  <si>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</si>
  <si>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</si>
  <si>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Conservamiento</t>
  </si>
  <si>
    <t>c6) Servicios de Comunicación Social y Publicidad</t>
  </si>
  <si>
    <t>c7) Servicios de Traslado y Viáticos</t>
  </si>
  <si>
    <t>c8) Servicios Oficiales</t>
  </si>
  <si>
    <t>c9) Otros Servicios Generales</t>
  </si>
  <si>
    <t>Total de Clasificacion Por Objeto del Gasto hoja 1 de 6</t>
  </si>
  <si>
    <t xml:space="preserve"> Ente: Instituto de Cultura Física y Deporte del Estado de Zacatecas   </t>
  </si>
  <si>
    <t xml:space="preserve">        Estado Analítico del Ejercicio del Presupuesto de Egresos Detallado- LDF </t>
  </si>
  <si>
    <t>D. Transferencias, Asignaciones, Subsidios y Otras Ayudas</t>
  </si>
  <si>
    <t>d1) Transferencia Internas y Asignaciónes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</si>
  <si>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</si>
  <si>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</si>
  <si>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</si>
  <si>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</si>
  <si>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</si>
  <si>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</si>
  <si>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</si>
  <si>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</si>
  <si>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</t>
  </si>
  <si>
    <t>e1) Mobiliario y Equipo de Administración</t>
  </si>
  <si>
    <t>e2) Mobiliario y equipo Educacional y Recreativo</t>
  </si>
  <si>
    <t>e3) Equipo e Instrumental Médico y de Laboratorio</t>
  </si>
  <si>
    <t>e4) Vhículos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</si>
  <si>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</si>
  <si>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</si>
  <si>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</si>
  <si>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</si>
  <si>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Bienes Intangibles</t>
  </si>
  <si>
    <t>F. Inversión Pública</t>
  </si>
  <si>
    <t>f1) Obra Pública en Bienes de Dominio Público</t>
  </si>
  <si>
    <t>f2) Obra Pública en Bienes Propios</t>
  </si>
  <si>
    <t>f3) Proyectos Productivos y Acciones de Fomento</t>
  </si>
  <si>
    <t>Total de Clasificacion Por Objeto del Gasto hoja 2 de 6</t>
  </si>
  <si>
    <t xml:space="preserve">Ente: Instiituto de Cultura Física y Deporte del Estado de Zacatecas     </t>
  </si>
  <si>
    <t>Clasificación por Objeto del Gasto</t>
  </si>
  <si>
    <t xml:space="preserve">      Estado Analítico del Ejercicio del Presupuesto de Egresos Detallado- LDF </t>
  </si>
  <si>
    <t>G. Inversiones Financieras y Otras Provisiones</t>
  </si>
  <si>
    <t>g1) Inversiones Para el Fomento de Actividades Productivas</t>
  </si>
  <si>
    <t>g2) Acciones y Participaciones de Capital</t>
  </si>
  <si>
    <t>g3) Compra de Titulos y Valores</t>
  </si>
  <si>
    <t xml:space="preserve">g4) Concesión de Préstamos </t>
  </si>
  <si>
    <t>g5) Inversiones de Fideicomisos, Mandatos y Otros Análogos              Fideicomisos de Desastres Naturales (Informativo)</t>
  </si>
  <si>
    <t>g6) Otras Inversiones Financieras</t>
  </si>
  <si>
    <t>g7) Provisiones para Contingencias y Otras Erogaciones Especiales</t>
  </si>
  <si>
    <t>H. Participaciones y Aportaciones</t>
  </si>
  <si>
    <t>h1) Participaciones</t>
  </si>
  <si>
    <t>h2) Aportaciones</t>
  </si>
  <si>
    <t>h3) Convenios</t>
  </si>
  <si>
    <t>I. Deuda Pública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</si>
  <si>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</si>
  <si>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</si>
  <si>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</si>
  <si>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</si>
  <si>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</si>
  <si>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</si>
  <si>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</si>
  <si>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Total de Clasificacion Por Objeto del Gasto hoja 3 de 6</t>
  </si>
  <si>
    <t xml:space="preserve">Ente: Instituto de Cultura Física y Deporte del Estado de Zacatecas  </t>
  </si>
  <si>
    <t xml:space="preserve">     Estado Analítico del Ejercicio del Presupuesto de Egresos Detallado- LDF</t>
  </si>
  <si>
    <t>II. Gasto Etiquetado</t>
  </si>
  <si>
    <t>Total de Clasificacion Por Objeto del Gasto hoja 4 de 6</t>
  </si>
  <si>
    <t xml:space="preserve">Ente: Instituto de Cultura Física y Deporte del Estado de Zacatecas    </t>
  </si>
  <si>
    <t xml:space="preserve">      Estado Analítico del Ejercicio del Presupuesto de Egresos Detallado- LDF</t>
  </si>
  <si>
    <t>Total de Clasificacion Por Objeto del Gasto hoja 5 de 6</t>
  </si>
  <si>
    <t>Ente: Instituto De Cultura Física y Deporte del Estado de Zacatecas</t>
  </si>
  <si>
    <t xml:space="preserve">         Estado Analítico del Ejercicio del Presupuesto de Egresos Detallado- LDF</t>
  </si>
  <si>
    <t>Total de Clasificacion Por Objeto del Gasto hoja 6 de 6</t>
  </si>
  <si>
    <t xml:space="preserve">Total de Clasificacion Por Objeto del Gasto </t>
  </si>
  <si>
    <t xml:space="preserve">Clasificación Administrativa </t>
  </si>
  <si>
    <t xml:space="preserve">  Estado Analítico del Ejercicio del Presupuesto de Egresos Detallado- LDF</t>
  </si>
  <si>
    <t>A. Dependencia o Unidad Administrativa 69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</si>
  <si>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</si>
  <si>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</si>
  <si>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</si>
  <si>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</si>
  <si>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</si>
  <si>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</si>
  <si>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</si>
  <si>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III. Total de Egresos</t>
  </si>
  <si>
    <t>Ente: Instituto De Cultura Física y  Deporte del Estado de Zacatecas</t>
  </si>
  <si>
    <t>Clasificación Funcional</t>
  </si>
  <si>
    <t xml:space="preserve">           Estado Analítico del Ejercicio del Presupuesto de Egresos Detallado- LDF</t>
  </si>
  <si>
    <t>A. Gobierno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</si>
  <si>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</si>
  <si>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</si>
  <si>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</si>
  <si>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</si>
  <si>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</si>
  <si>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</si>
  <si>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</si>
  <si>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</si>
  <si>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</si>
  <si>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</si>
  <si>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</si>
  <si>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</si>
  <si>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</si>
  <si>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</si>
  <si>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</si>
  <si>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</si>
  <si>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</si>
  <si>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</si>
  <si>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</si>
  <si>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</si>
  <si>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</si>
  <si>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</si>
  <si>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</si>
  <si>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</si>
  <si>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</si>
  <si>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</si>
  <si>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</si>
  <si>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</si>
  <si>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</si>
  <si>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</si>
  <si>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</si>
  <si>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Total Clasificación Funcional Hoja 1 de 2</t>
  </si>
  <si>
    <t xml:space="preserve">Clasificación Funcional </t>
  </si>
  <si>
    <t>Total Clasificación Funcional Hoja 2 de 2</t>
  </si>
  <si>
    <t>Total Clasificación Funcional</t>
  </si>
  <si>
    <t xml:space="preserve">Clasificación de Servicios Personales por Categoría </t>
  </si>
  <si>
    <t xml:space="preserve"> Estado Analítico del Ejercicio del Presupuesto de Egresos Detallado- LDF</t>
  </si>
  <si>
    <t>A. Personal Administrativo y Servicio Público</t>
  </si>
  <si>
    <t>B. Magisterio</t>
  </si>
  <si>
    <t>C. Servicios de Salud</t>
  </si>
  <si>
    <t>c1) Personal Administrativo</t>
  </si>
  <si>
    <t>c2) Personal Médico, Paramédico y afín</t>
  </si>
  <si>
    <t>D. Seguridad Pública</t>
  </si>
  <si>
    <t>E. Gastos asociados a la implementacion de nuevas leyes federales o reformas a las mismas</t>
  </si>
  <si>
    <t>e1) Nombre del Programa o Ley 1</t>
  </si>
  <si>
    <t>e2) Nombre de Programa o Ley 2</t>
  </si>
  <si>
    <t>F. Sentencias laborales definitivas</t>
  </si>
  <si>
    <t>III. Total del Gasto en Servicios Personales.</t>
  </si>
  <si>
    <t>Proyección de Ingresos - LDF</t>
  </si>
  <si>
    <t>(PESOS)</t>
  </si>
  <si>
    <t>(CIFRAS NOMINALES)</t>
  </si>
  <si>
    <t>Concepto (b)</t>
  </si>
  <si>
    <t>Año en Cuestión (de iniciativa de Ley) c</t>
  </si>
  <si>
    <t>Año 1 (2019)</t>
  </si>
  <si>
    <t>Año 2 (2020)</t>
  </si>
  <si>
    <t>Año 3 (2021)</t>
  </si>
  <si>
    <t>Año 4 (2022)</t>
  </si>
  <si>
    <t>Año 5 (2023)</t>
  </si>
  <si>
    <t xml:space="preserve">1. Ingresos de Libre Disposición </t>
  </si>
  <si>
    <t xml:space="preserve">  I. Incentivos Derivados de la Colaboración Fiscal</t>
  </si>
  <si>
    <t xml:space="preserve">  J. Transferencias</t>
  </si>
  <si>
    <t xml:space="preserve">  L. Otros Ingresos de Libre Disposición</t>
  </si>
  <si>
    <t>2. Transferencias Federales Etiquetadas</t>
  </si>
  <si>
    <t xml:space="preserve">      A. Aportaciones </t>
  </si>
  <si>
    <t xml:space="preserve">      B. Convenios </t>
  </si>
  <si>
    <t xml:space="preserve">      C. Fondos Distintos de Aportaciones </t>
  </si>
  <si>
    <t xml:space="preserve">      D. Transferencias,Subsidios y Subvenciones, y Pensiones y Jubilaciones</t>
  </si>
  <si>
    <t xml:space="preserve">      E. Otras Transferencias Federales Etiquetadas  </t>
  </si>
  <si>
    <t xml:space="preserve">3. Ingresos Deribvados de Financiamientos </t>
  </si>
  <si>
    <t xml:space="preserve">     A. Ingresos Derivados de Financiamientos </t>
  </si>
  <si>
    <t>4. Total de Ingresos Proyectados</t>
  </si>
  <si>
    <t>Datos informativos</t>
  </si>
  <si>
    <t>1. Ingresos Derivados de Financiamientos con Fuente de Pago de Recursos de Libre Disposición.</t>
  </si>
  <si>
    <t>2. Ingresos Derivados de Financiamientos con Fuente de Pago de Transferencias Federales Etiquetadas.</t>
  </si>
  <si>
    <t>3. Ingresos Derivados de Financiamiento (3=1+2)</t>
  </si>
  <si>
    <t>Ente: Instituto de Cultura Física y Deporte del Estado de Zacatecas</t>
  </si>
  <si>
    <t>Proyecciones de Egresos- LDF</t>
  </si>
  <si>
    <t xml:space="preserve">Año </t>
  </si>
  <si>
    <t xml:space="preserve">Año 4 (2022) </t>
  </si>
  <si>
    <t>1. Gasto No Etiquetado</t>
  </si>
  <si>
    <t>2. Gasto Etiquetado</t>
  </si>
  <si>
    <t>3. Total de Egresos Proyectados</t>
  </si>
  <si>
    <t>.</t>
  </si>
  <si>
    <t>Resultado de Ingresos - LDF</t>
  </si>
  <si>
    <t>Año 5 (2013)</t>
  </si>
  <si>
    <t>Año 4 (2014)</t>
  </si>
  <si>
    <t>Año 3 (2015)</t>
  </si>
  <si>
    <t>Año 2 (2016)</t>
  </si>
  <si>
    <t>Año 1 (2017)</t>
  </si>
  <si>
    <t>Año del Ejercicio Vigente (d)</t>
  </si>
  <si>
    <t xml:space="preserve">   A.  Impuestos</t>
  </si>
  <si>
    <t xml:space="preserve">   B.  Cuotas y Aportaciones de Seguridad Social </t>
  </si>
  <si>
    <t xml:space="preserve">   C.  Contribuciones de Mejoras </t>
  </si>
  <si>
    <t xml:space="preserve">   D.   Derechos</t>
  </si>
  <si>
    <t xml:space="preserve">   E.   Productos</t>
  </si>
  <si>
    <t xml:space="preserve">   F.   Aprobechamientos</t>
  </si>
  <si>
    <t xml:space="preserve">   G.  Ingresos por Ventas de Bienes y Servicios</t>
  </si>
  <si>
    <t xml:space="preserve">   H.   Participaciones</t>
  </si>
  <si>
    <t xml:space="preserve">   I.    Incentivos Derivados de la Colaboración Fiscal </t>
  </si>
  <si>
    <t xml:space="preserve">  J.   Transferencias</t>
  </si>
  <si>
    <t xml:space="preserve">  K.  Convenios</t>
  </si>
  <si>
    <t xml:space="preserve">  L.  Otros Ingresos de Libre Disposición</t>
  </si>
  <si>
    <t xml:space="preserve">2. Transferencias Federales Etiquetadas </t>
  </si>
  <si>
    <t xml:space="preserve">        A. Aportaciones</t>
  </si>
  <si>
    <t xml:space="preserve">        B. Convenios</t>
  </si>
  <si>
    <t xml:space="preserve">        C. Fonmdos Distintos de Aportaciones</t>
  </si>
  <si>
    <t xml:space="preserve">        D. Transferencias, Subsidios y Subvenciones, y Pensiones y Jubilaciones</t>
  </si>
  <si>
    <t xml:space="preserve">        E. Otras Transferencias Federales Etiquetadas </t>
  </si>
  <si>
    <t>3. Ingresos Derivados de Financiamientos (3=A)</t>
  </si>
  <si>
    <t xml:space="preserve">        A. Ingresos Derivados de Financiamientos </t>
  </si>
  <si>
    <t>4. Total de Resultados de Ingresos (4=1+2+3)</t>
  </si>
  <si>
    <t>Datos Informativos</t>
  </si>
  <si>
    <t>3. Ingresos Derivados de Financiamiento</t>
  </si>
  <si>
    <t>Resultados de Egresos- LDF</t>
  </si>
  <si>
    <t>Año 2018</t>
  </si>
  <si>
    <t xml:space="preserve">Año 4 (2014) </t>
  </si>
  <si>
    <t>3. Total del Resultado de Egresos</t>
  </si>
  <si>
    <t>Guía de Cumplimiento de la Ley de Disciplina Financiera de las Entidades Federativas y Municipios</t>
  </si>
  <si>
    <t>Indicadores de Observancia (c)</t>
  </si>
  <si>
    <t>Implementación</t>
  </si>
  <si>
    <t>Resultado</t>
  </si>
  <si>
    <t>Fundamento (h)</t>
  </si>
  <si>
    <t>Comentarios (i)</t>
  </si>
  <si>
    <t>SI</t>
  </si>
  <si>
    <t>NO</t>
  </si>
  <si>
    <t>Mecanismo de Verificación (d)</t>
  </si>
  <si>
    <t xml:space="preserve">Fecha estimada de cumplimiento (e) </t>
  </si>
  <si>
    <t>Monto o valor (f)</t>
  </si>
  <si>
    <t>Unidad (pesos/porcentaje) (g)</t>
  </si>
  <si>
    <t>INDICADORES PRESUPUESTARIOS</t>
  </si>
  <si>
    <t>A. INDICADORES CUANTITATIVOS</t>
  </si>
  <si>
    <t>Balance Presupuestario Sostenible (j)</t>
  </si>
  <si>
    <t>a.</t>
  </si>
  <si>
    <t>Propuesto</t>
  </si>
  <si>
    <t>Iniciativa de Ley de Ingresos y Proyecto de Presupuesto de Egresos</t>
  </si>
  <si>
    <t>pesos</t>
  </si>
  <si>
    <t>Art. 6 y 19 de la LDF</t>
  </si>
  <si>
    <t>NINGUNO</t>
  </si>
  <si>
    <t>b.</t>
  </si>
  <si>
    <t>Ley de Ingresos y Presupuesto de Egresos</t>
  </si>
  <si>
    <t>c.</t>
  </si>
  <si>
    <t>Ejercido</t>
  </si>
  <si>
    <t>Cuenta Pública / Formato 4 LDF</t>
  </si>
  <si>
    <t>Balance Presupuestario de Recursos Disponibles Sostenible (k)</t>
  </si>
  <si>
    <t>Financiamiento Neto dentro del Techo de Financiamiento Neto (l)</t>
  </si>
  <si>
    <t xml:space="preserve">Iniciativa de Ley de Ingresos </t>
  </si>
  <si>
    <t>Art. 6, 19 y 46 de la LDF</t>
  </si>
  <si>
    <t xml:space="preserve">Ley de Ingresos </t>
  </si>
  <si>
    <t>Recursos destinados a la atención de desastres naturales</t>
  </si>
  <si>
    <t>Asignación al fideicomiso para desastres naturales (m)</t>
  </si>
  <si>
    <t>a.1 Aprobado</t>
  </si>
  <si>
    <t>Reporte Trim. Formato 6 a)</t>
  </si>
  <si>
    <t>Art. 9 de la LDF</t>
  </si>
  <si>
    <t>a.2 Pagado</t>
  </si>
  <si>
    <t>Cuenta Pública / Formato 6 a)</t>
  </si>
  <si>
    <t>Aportación promedio realizada por la Entidad Federativa durante los 5 ejercicios previos, para infraestructura dañada por desastres naturales (n)</t>
  </si>
  <si>
    <t>Autorizaciones de recursos aprobados por el FONDEN</t>
  </si>
  <si>
    <t>Saldo del fideicomiso para desastres naturales (o)</t>
  </si>
  <si>
    <t>Cuenta Pública / Auxiliar de Cuentas</t>
  </si>
  <si>
    <t>d.</t>
  </si>
  <si>
    <t>Costo promedio de los últimos 5 ejercicios de la reconstrucción de infraestructura dañada por desastres naturales (p)</t>
  </si>
  <si>
    <t>Techo para servicios personales (q)</t>
  </si>
  <si>
    <t xml:space="preserve">a. </t>
  </si>
  <si>
    <t>Asignación en el Presupuesto de Egresos</t>
  </si>
  <si>
    <t>Reporte Trim. Formato 6 d)</t>
  </si>
  <si>
    <t>Art. 10 y 21 de la LDF</t>
  </si>
  <si>
    <t>Recurso Estatal y Propio</t>
  </si>
  <si>
    <t xml:space="preserve">b. </t>
  </si>
  <si>
    <t>Art. 13 fracc. V y 21 de la LDF</t>
  </si>
  <si>
    <t xml:space="preserve">Previsiones de gasto para compromisos de pago derivados de APPs (r) </t>
  </si>
  <si>
    <t>Presupuesto de Egresos</t>
  </si>
  <si>
    <t>Art. 11 y 21 de la LDF</t>
  </si>
  <si>
    <t>Techo de ADEFAS para el ejercicio fiscal (s)</t>
  </si>
  <si>
    <t>Proyecto de Presupuesto de Egresos</t>
  </si>
  <si>
    <t>Art. 12 y 20 de la LDF</t>
  </si>
  <si>
    <t>B. INDICADORES CUALITATIVOS</t>
  </si>
  <si>
    <t>Objetivos anuales, estrategias y metas para el ejercicio fiscal (t)</t>
  </si>
  <si>
    <t>Art. 5 y 18 de la LDF</t>
  </si>
  <si>
    <t>Proyecciones de ejercicios posteriores (u)</t>
  </si>
  <si>
    <t>Iniciativa de Ley de Ingresos y Proyecto de Presupuesto de Egresos / Formatos 7 a) y b)</t>
  </si>
  <si>
    <t>Descripción de riesgos relevantes y propuestas de acción para enfrentarlos (v)</t>
  </si>
  <si>
    <t>Resultados de ejercicios fiscales anteriores y el ejercicio fiscal en cuestión (w)</t>
  </si>
  <si>
    <t>Iniciativa de Ley de Ingresos y Proyecto de Presupuesto de Egresos / Formatos 7 c) y d)</t>
  </si>
  <si>
    <t>e.</t>
  </si>
  <si>
    <t>Estudio actuarial de las pensiones de sus trabajadores (x)</t>
  </si>
  <si>
    <t>Proyecto de Presupuesto de Egresos / Formato 8</t>
  </si>
  <si>
    <t>Balance Presupuestario de Recursos Disponibles, en caso de ser negativo</t>
  </si>
  <si>
    <t>Razones excepcionales que justifican el Balance Presupuestario de Recursos Disponibles negativo (y)</t>
  </si>
  <si>
    <t>Iniciativa de Ley de Ingresos o Proyecto de Presupuesto de Egresos</t>
  </si>
  <si>
    <t>Fuente de recursos para cubrir el Balance Presupuestario de Recursos Disponibles negativo (z)</t>
  </si>
  <si>
    <t>Número de ejercicios fiscales y acciones necesarias para cubrir el Balance Presupuestario de Recursos Disponibles negativo (aa)</t>
  </si>
  <si>
    <t>Informes Trimestrales sobre el avance de las acciones para recuperar el Balance Presupuestario de Recursos Disponibles (bb)</t>
  </si>
  <si>
    <t>Reporte Trim. y Cuenta Pública</t>
  </si>
  <si>
    <t>Servicios Personales</t>
  </si>
  <si>
    <t>Remuneraciones de los servidores públicos (cc)</t>
  </si>
  <si>
    <t>Proyecto de Presupuesto</t>
  </si>
  <si>
    <t>Previsiones salariales y económicas para cubrir incrementos salariales, creación de plazas y otros (dd)</t>
  </si>
  <si>
    <t>INDICADORES DEL EJERCICIO PRESUPUESTARIO</t>
  </si>
  <si>
    <t>Ingresos Excedentes derivados de Ingresos de Libre Disposición</t>
  </si>
  <si>
    <t>Monto de Ingresos Excedentes derivados de ILD (ee)</t>
  </si>
  <si>
    <t xml:space="preserve">Cuenta Pública / Formato 5 </t>
  </si>
  <si>
    <t>Art. 14 y 21 de la LDF</t>
  </si>
  <si>
    <t>Monto de Ingresos Excedentes derivados de ILD destinados al fin del A.14, fracción I de la LDF (ff)</t>
  </si>
  <si>
    <t>Cuenta Pública</t>
  </si>
  <si>
    <t>Monto de Ingresos Excedentes derivados de ILD destinados al fin del A.14, fracción II, a) de la LDF (gg)</t>
  </si>
  <si>
    <t>Monto de Ingresos Excedentes derivados de ILD destinados al fin del A.14, fracción II, b) de la LDF (hh)</t>
  </si>
  <si>
    <t>Monto de Ingresos Excedentes derivados de ILD destinados al fin del artículo noveno transitorio de la LDF (ii)</t>
  </si>
  <si>
    <t>Art. Noveno Transitorio de la LDF</t>
  </si>
  <si>
    <t>Análisis Costo-Beneficio para programas o proyectos de inversión mayores a 10 millones de UDIS (jj)</t>
  </si>
  <si>
    <t>Página de internet de la Secretaría de Finanzas o Tesorería Municipal</t>
  </si>
  <si>
    <t>Art. 13 frac. III y 21 de la LDF</t>
  </si>
  <si>
    <t>Análisis de conveniencia y análisis de transferencia de riesgos de los proyectos APPs (kk)</t>
  </si>
  <si>
    <t>Identificación de población objetivo, destino y temporalidad de subsidios (ll)</t>
  </si>
  <si>
    <t>Art. 13 frac. VII y 21 de la LDF</t>
  </si>
  <si>
    <t>INDICADORES DE DEUDA PÚBLICA</t>
  </si>
  <si>
    <t>Límite de Obligaciones a Corto Plazo (mm)</t>
  </si>
  <si>
    <t>Art. 30 frac. I de la LDF</t>
  </si>
  <si>
    <t>Obligaciones a Corto Plazo (nn)</t>
  </si>
  <si>
    <t xml:space="preserve">ENTE: </t>
  </si>
  <si>
    <t>Informe Sobre Estudios Actuariales - LDF</t>
  </si>
  <si>
    <t xml:space="preserve">Pensiones y Jubilaciones </t>
  </si>
  <si>
    <t>Salud</t>
  </si>
  <si>
    <t>Riesgos de Trabajo</t>
  </si>
  <si>
    <t>Invalidez y Vida</t>
  </si>
  <si>
    <t>Otras Prestaciones Sociales</t>
  </si>
  <si>
    <t>Tipo de Sistema</t>
  </si>
  <si>
    <t>Prestación Laboral o Fondo general para trabajadores del estado o municipio</t>
  </si>
  <si>
    <t>Beneficio definido, Contribución definida o Mixto</t>
  </si>
  <si>
    <t>Población Afiliada</t>
  </si>
  <si>
    <t>Activos</t>
  </si>
  <si>
    <t>Edad máxima</t>
  </si>
  <si>
    <t>Edad mínima</t>
  </si>
  <si>
    <t>Edad promedio</t>
  </si>
  <si>
    <t>Pensionados y Jubilados</t>
  </si>
  <si>
    <t>Beneficiarios</t>
  </si>
  <si>
    <t>Promedio de años de servicio ( trabajadores activos)</t>
  </si>
  <si>
    <t>Aportación individual al plan de pensión como % del salario</t>
  </si>
  <si>
    <t>Aportación del ente público al plan de pensión como % del salario</t>
  </si>
  <si>
    <t>Crecimiento esperado de los pensionados y jubilados (como %)</t>
  </si>
  <si>
    <t>Crecimiento esperado de los activos  (como%)</t>
  </si>
  <si>
    <t>Edad de Jubilación o Pensión</t>
  </si>
  <si>
    <t>Esperanza de vida</t>
  </si>
  <si>
    <t>Ingresos del Fondo</t>
  </si>
  <si>
    <t>Ingresos Anuales al Fondo de Pensiones</t>
  </si>
  <si>
    <t>Nómina anual</t>
  </si>
  <si>
    <t>Beneficiarios de Pensionados y Jubilados</t>
  </si>
  <si>
    <t>Total Hoja 1 de 2</t>
  </si>
  <si>
    <t>Ente:</t>
  </si>
  <si>
    <t>Monto mensual por pensión</t>
  </si>
  <si>
    <t>Máximo</t>
  </si>
  <si>
    <t>Mínimo</t>
  </si>
  <si>
    <t>Monto de la reserva</t>
  </si>
  <si>
    <t>Valor presente de las obligaciones</t>
  </si>
  <si>
    <t>Pensiones y Jubilaciones en curso de pago</t>
  </si>
  <si>
    <t>Generación actual</t>
  </si>
  <si>
    <t>Generaciones futuras</t>
  </si>
  <si>
    <t>Valor presente de las contribuciones asociadas a los sueldos futuros de cotización X%</t>
  </si>
  <si>
    <t xml:space="preserve">Valor presente de aportaciones futuras </t>
  </si>
  <si>
    <t>Otros Ingresos</t>
  </si>
  <si>
    <t>Déficit/superávit actuarial</t>
  </si>
  <si>
    <t>Periodo de suficiencia</t>
  </si>
  <si>
    <t>Año de descapitalizaión</t>
  </si>
  <si>
    <t>Tasa de rendimiento</t>
  </si>
  <si>
    <t>Estudio actuarial</t>
  </si>
  <si>
    <t>Año de elaboración del estudio actuarial</t>
  </si>
  <si>
    <t>Empresa que elaboró el estudio actuarial</t>
  </si>
  <si>
    <t>Total Hoja 2 de 2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</si>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</sst>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9" formatCode="General_)"/>
    <numFmt numFmtId="170" formatCode="_(* #,##0_);_(* \(#,##0\);_(* &quot;-&quot;??_);_(@_)"/>
  </numFmts>
  <fonts count="68">
    <font>
      <sz val="11"/>
      <color theme="1"/>
      <name val="Calibri"/>
      <family val="2"/>
      <scheme val="minor"/>
    </font>
    <font>
      <sz val="10"/>
      <color indexed="12"/>
      <name val="Arial"/>
    </font>
    <font>
      <b/>
      <sz val="6.75"/>
      <color indexed="8"/>
      <name val="Arial"/>
    </font>
    <font>
      <sz val="10"/>
      <color indexed="8"/>
      <name val="serif"/>
    </font>
    <font>
      <b/>
      <sz val="7.5"/>
      <color indexed="8"/>
      <name val="Arial"/>
    </font>
    <font>
      <sz val="6.75"/>
      <color indexed="8"/>
      <name val="Arial"/>
    </font>
    <font>
      <b/>
      <i/>
      <sz val="7.5"/>
      <color indexed="8"/>
      <name val="Arial"/>
    </font>
    <font>
      <b/>
      <i/>
      <sz val="6.75"/>
      <color indexed="8"/>
      <name val="Arial"/>
    </font>
    <font>
      <sz val="7.5"/>
      <color indexed="9"/>
      <name val="Arial"/>
    </font>
    <font>
      <b/>
      <sz val="14"/>
      <name val="Arial"/>
      <family val="2"/>
    </font>
    <font>
      <sz val="10"/>
      <name val="Arial"/>
      <family val="2"/>
    </font>
    <font>
      <b/>
      <u/>
      <sz val="14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b/>
      <vertAlign val="superscript"/>
      <sz val="9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u/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11"/>
      <color theme="1"/>
      <name val="Calibri"/>
      <family val="2"/>
    </font>
    <font>
      <b/>
      <sz val="9"/>
      <color rgb="FF808080"/>
      <name val="Arial"/>
      <family val="2"/>
    </font>
    <font>
      <b/>
      <i/>
      <sz val="9"/>
      <color rgb="FFFFFFFF"/>
      <name val="Arial"/>
      <family val="2"/>
    </font>
    <font>
      <b/>
      <i/>
      <sz val="11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b/>
      <sz val="11"/>
      <color rgb="FF000000"/>
      <name val="Calibri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i/>
      <sz val="8"/>
      <color rgb="FF000000"/>
      <name val="Arial"/>
      <family val="2"/>
    </font>
    <font>
      <sz val="10"/>
      <color rgb="FF000000"/>
      <name val="Calibri"/>
      <family val="2"/>
    </font>
    <font>
      <b/>
      <sz val="11"/>
      <color rgb="FFFFFFFF"/>
      <name val="Calibri"/>
      <family val="2"/>
    </font>
    <font>
      <b/>
      <sz val="10"/>
      <color rgb="FFFFFFFF"/>
      <name val="Calibri"/>
      <family val="2"/>
    </font>
    <font>
      <sz val="10"/>
      <color rgb="FFFFFFFF"/>
      <name val="Calibri"/>
      <family val="2"/>
    </font>
    <font>
      <b/>
      <sz val="10"/>
      <color rgb="FF000000"/>
      <name val="Calibri"/>
      <family val="2"/>
    </font>
    <font>
      <i/>
      <sz val="10"/>
      <color rgb="FF000000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33993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336600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</fills>
  <borders count="1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5" tint="-0.499984740745262"/>
      </left>
      <right/>
      <top/>
      <bottom/>
      <diagonal/>
    </border>
    <border>
      <left/>
      <right style="medium">
        <color theme="5" tint="-0.499984740745262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theme="5" tint="-0.499984740745262"/>
      </bottom>
      <diagonal/>
    </border>
    <border>
      <left/>
      <right style="medium">
        <color theme="5" tint="-0.499984740745262"/>
      </right>
      <top/>
      <bottom style="medium">
        <color theme="5" tint="-0.499984740745262"/>
      </bottom>
      <diagonal/>
    </border>
    <border>
      <left style="medium">
        <color theme="5" tint="-0.499984740745262"/>
      </left>
      <right/>
      <top/>
      <bottom style="medium">
        <color theme="5" tint="-0.499984740745262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833C0C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medium">
        <color rgb="FF833C0C"/>
      </right>
      <top/>
      <bottom/>
      <diagonal/>
    </border>
    <border>
      <left style="medium">
        <color rgb="FF833C0C"/>
      </left>
      <right/>
      <top/>
      <bottom/>
      <diagonal/>
    </border>
    <border>
      <left/>
      <right style="medium">
        <color rgb="FF800000"/>
      </right>
      <top/>
      <bottom/>
      <diagonal/>
    </border>
    <border>
      <left style="medium">
        <color rgb="FF833C0C"/>
      </left>
      <right/>
      <top/>
      <bottom style="medium">
        <color rgb="FF833C0C"/>
      </bottom>
      <diagonal/>
    </border>
    <border>
      <left/>
      <right/>
      <top/>
      <bottom style="medium">
        <color rgb="FF833C0C"/>
      </bottom>
      <diagonal/>
    </border>
    <border>
      <left/>
      <right style="medium">
        <color rgb="FF833C0C"/>
      </right>
      <top/>
      <bottom style="medium">
        <color rgb="FF833C0C"/>
      </bottom>
      <diagonal/>
    </border>
    <border>
      <left style="medium">
        <color rgb="FF355222"/>
      </left>
      <right/>
      <top style="medium">
        <color rgb="FF355222"/>
      </top>
      <bottom/>
      <diagonal/>
    </border>
    <border>
      <left/>
      <right/>
      <top style="medium">
        <color rgb="FF355222"/>
      </top>
      <bottom/>
      <diagonal/>
    </border>
    <border>
      <left/>
      <right style="medium">
        <color rgb="FF355222"/>
      </right>
      <top style="medium">
        <color rgb="FF355222"/>
      </top>
      <bottom/>
      <diagonal/>
    </border>
    <border>
      <left style="medium">
        <color rgb="FF355222"/>
      </left>
      <right/>
      <top/>
      <bottom/>
      <diagonal/>
    </border>
    <border>
      <left/>
      <right style="medium">
        <color rgb="FF355222"/>
      </right>
      <top/>
      <bottom/>
      <diagonal/>
    </border>
    <border>
      <left/>
      <right style="medium">
        <color rgb="FF833C0C"/>
      </right>
      <top style="medium">
        <color rgb="FFFFFFFF"/>
      </top>
      <bottom/>
      <diagonal/>
    </border>
    <border>
      <left style="thin">
        <color rgb="FFBFBFBF"/>
      </left>
      <right style="thin">
        <color rgb="FFBFBFBF"/>
      </right>
      <top style="medium">
        <color rgb="FFFFFFFF"/>
      </top>
      <bottom/>
      <diagonal/>
    </border>
    <border>
      <left/>
      <right style="medium">
        <color rgb="FF800000"/>
      </right>
      <top style="medium">
        <color rgb="FFFFFFF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 style="medium">
        <color rgb="FF833C0C"/>
      </bottom>
      <diagonal/>
    </border>
    <border>
      <left style="medium">
        <color rgb="FF416B42"/>
      </left>
      <right/>
      <top style="medium">
        <color rgb="FF416B42"/>
      </top>
      <bottom/>
      <diagonal/>
    </border>
    <border>
      <left/>
      <right/>
      <top style="medium">
        <color rgb="FF416B42"/>
      </top>
      <bottom/>
      <diagonal/>
    </border>
    <border>
      <left/>
      <right style="medium">
        <color rgb="FF416B42"/>
      </right>
      <top style="medium">
        <color rgb="FF416B42"/>
      </top>
      <bottom/>
      <diagonal/>
    </border>
    <border>
      <left style="medium">
        <color rgb="FF416B42"/>
      </left>
      <right/>
      <top/>
      <bottom/>
      <diagonal/>
    </border>
    <border>
      <left/>
      <right style="medium">
        <color rgb="FF416B42"/>
      </right>
      <top/>
      <bottom/>
      <diagonal/>
    </border>
    <border>
      <left style="medium">
        <color rgb="FF416B42"/>
      </left>
      <right/>
      <top/>
      <bottom style="medium">
        <color rgb="FF416B42"/>
      </bottom>
      <diagonal/>
    </border>
    <border>
      <left/>
      <right/>
      <top/>
      <bottom style="medium">
        <color rgb="FF416B42"/>
      </bottom>
      <diagonal/>
    </border>
    <border>
      <left/>
      <right style="medium">
        <color rgb="FF416B42"/>
      </right>
      <top/>
      <bottom style="medium">
        <color rgb="FF416B42"/>
      </bottom>
      <diagonal/>
    </border>
    <border>
      <left style="medium">
        <color rgb="FF336600"/>
      </left>
      <right/>
      <top style="medium">
        <color rgb="FF336600"/>
      </top>
      <bottom style="medium">
        <color rgb="FF336600"/>
      </bottom>
      <diagonal/>
    </border>
    <border>
      <left/>
      <right style="medium">
        <color rgb="FFFFFFFF"/>
      </right>
      <top style="medium">
        <color rgb="FF336600"/>
      </top>
      <bottom style="medium">
        <color rgb="FF336600"/>
      </bottom>
      <diagonal/>
    </border>
    <border>
      <left style="medium">
        <color rgb="FFFFFFFF"/>
      </left>
      <right style="medium">
        <color rgb="FFFFFFFF"/>
      </right>
      <top style="medium">
        <color rgb="FF336600"/>
      </top>
      <bottom style="medium">
        <color rgb="FF336600"/>
      </bottom>
      <diagonal/>
    </border>
    <border>
      <left style="medium">
        <color rgb="FFFFFFFF"/>
      </left>
      <right style="medium">
        <color rgb="FF336600"/>
      </right>
      <top style="medium">
        <color rgb="FF336600"/>
      </top>
      <bottom style="medium">
        <color rgb="FF336600"/>
      </bottom>
      <diagonal/>
    </border>
    <border>
      <left style="medium">
        <color rgb="FF336600"/>
      </left>
      <right style="medium">
        <color rgb="FFFFFFFF"/>
      </right>
      <top style="medium">
        <color rgb="FF336600"/>
      </top>
      <bottom style="medium">
        <color rgb="FF336600"/>
      </bottom>
      <diagonal/>
    </border>
    <border>
      <left style="medium">
        <color rgb="FF336600"/>
      </left>
      <right/>
      <top style="medium">
        <color rgb="FF336600"/>
      </top>
      <bottom/>
      <diagonal/>
    </border>
    <border>
      <left/>
      <right/>
      <top style="medium">
        <color rgb="FF336600"/>
      </top>
      <bottom/>
      <diagonal/>
    </border>
    <border>
      <left/>
      <right style="medium">
        <color rgb="FF336600"/>
      </right>
      <top style="medium">
        <color rgb="FF336600"/>
      </top>
      <bottom/>
      <diagonal/>
    </border>
    <border>
      <left style="medium">
        <color rgb="FF336600"/>
      </left>
      <right/>
      <top/>
      <bottom/>
      <diagonal/>
    </border>
    <border>
      <left/>
      <right style="medium">
        <color rgb="FF336600"/>
      </right>
      <top/>
      <bottom/>
      <diagonal/>
    </border>
    <border>
      <left style="medium">
        <color rgb="FF336600"/>
      </left>
      <right/>
      <top/>
      <bottom style="medium">
        <color rgb="FF336600"/>
      </bottom>
      <diagonal/>
    </border>
    <border>
      <left/>
      <right/>
      <top/>
      <bottom style="medium">
        <color rgb="FF336600"/>
      </bottom>
      <diagonal/>
    </border>
    <border>
      <left/>
      <right style="medium">
        <color rgb="FF336600"/>
      </right>
      <top/>
      <bottom style="medium">
        <color rgb="FF3366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/>
      <diagonal/>
    </border>
    <border>
      <left/>
      <right style="thin">
        <color indexed="64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indexed="64"/>
      </bottom>
      <diagonal/>
    </border>
    <border>
      <left/>
      <right/>
      <top style="thin">
        <color rgb="FFFFFFFF"/>
      </top>
      <bottom style="thin">
        <color indexed="64"/>
      </bottom>
      <diagonal/>
    </border>
    <border>
      <left/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medium">
        <color rgb="FF006600"/>
      </left>
      <right/>
      <top style="medium">
        <color rgb="FF006600"/>
      </top>
      <bottom/>
      <diagonal/>
    </border>
    <border>
      <left/>
      <right/>
      <top style="medium">
        <color rgb="FF006600"/>
      </top>
      <bottom/>
      <diagonal/>
    </border>
    <border>
      <left/>
      <right style="medium">
        <color rgb="FF006600"/>
      </right>
      <top style="medium">
        <color rgb="FF006600"/>
      </top>
      <bottom/>
      <diagonal/>
    </border>
    <border>
      <left style="medium">
        <color rgb="FF006600"/>
      </left>
      <right/>
      <top/>
      <bottom/>
      <diagonal/>
    </border>
    <border>
      <left/>
      <right style="medium">
        <color rgb="FF006600"/>
      </right>
      <top/>
      <bottom/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rgb="FFFFFFFF"/>
      </bottom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336600"/>
      </left>
      <right style="thin">
        <color rgb="FFFFFFFF"/>
      </right>
      <top style="thin">
        <color rgb="FF3366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3366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336600"/>
      </top>
      <bottom/>
      <diagonal/>
    </border>
    <border>
      <left style="thin">
        <color rgb="FFFFFFFF"/>
      </left>
      <right style="thin">
        <color rgb="FF336600"/>
      </right>
      <top style="thin">
        <color rgb="FF336600"/>
      </top>
      <bottom/>
      <diagonal/>
    </border>
    <border>
      <left style="thin">
        <color rgb="FF3366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336600"/>
      </right>
      <top/>
      <bottom/>
      <diagonal/>
    </border>
    <border>
      <left style="thin">
        <color rgb="FF336600"/>
      </left>
      <right style="thin">
        <color rgb="FFFFFFFF"/>
      </right>
      <top style="thin">
        <color rgb="FFFFFFFF"/>
      </top>
      <bottom style="thin">
        <color rgb="FF3366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336600"/>
      </bottom>
      <diagonal/>
    </border>
    <border>
      <left style="thin">
        <color rgb="FFFFFFFF"/>
      </left>
      <right style="thin">
        <color rgb="FFFFFFFF"/>
      </right>
      <top/>
      <bottom style="thin">
        <color rgb="FF336600"/>
      </bottom>
      <diagonal/>
    </border>
    <border>
      <left style="thin">
        <color rgb="FFFFFFFF"/>
      </left>
      <right style="thin">
        <color rgb="FF336600"/>
      </right>
      <top/>
      <bottom style="thin">
        <color rgb="FF3366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336600"/>
      </left>
      <right/>
      <top style="thin">
        <color rgb="FF336600"/>
      </top>
      <bottom style="thin">
        <color rgb="FF336600"/>
      </bottom>
      <diagonal/>
    </border>
    <border>
      <left/>
      <right style="medium">
        <color rgb="FFFFFFFF"/>
      </right>
      <top style="thin">
        <color rgb="FF336600"/>
      </top>
      <bottom style="thin">
        <color rgb="FF336600"/>
      </bottom>
      <diagonal/>
    </border>
    <border>
      <left style="medium">
        <color rgb="FFFFFFFF"/>
      </left>
      <right style="medium">
        <color rgb="FFFFFFFF"/>
      </right>
      <top style="thin">
        <color rgb="FF336600"/>
      </top>
      <bottom style="thin">
        <color rgb="FF336600"/>
      </bottom>
      <diagonal/>
    </border>
    <border>
      <left style="medium">
        <color rgb="FFFFFFFF"/>
      </left>
      <right style="thin">
        <color rgb="FF336600"/>
      </right>
      <top style="thin">
        <color rgb="FF336600"/>
      </top>
      <bottom style="thin">
        <color rgb="FF336600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 style="medium">
        <color rgb="FF006600"/>
      </left>
      <right/>
      <top/>
      <bottom style="medium">
        <color rgb="FF006600"/>
      </bottom>
      <diagonal/>
    </border>
    <border>
      <left/>
      <right/>
      <top/>
      <bottom style="medium">
        <color rgb="FF006600"/>
      </bottom>
      <diagonal/>
    </border>
    <border>
      <left/>
      <right style="medium">
        <color rgb="FF006600"/>
      </right>
      <top/>
      <bottom style="medium">
        <color rgb="FF006600"/>
      </bottom>
      <diagonal/>
    </border>
    <border>
      <left style="thin">
        <color indexed="64"/>
      </left>
      <right/>
      <top style="medium">
        <color rgb="FFFFFFFF"/>
      </top>
      <bottom/>
      <diagonal/>
    </border>
    <border>
      <left/>
      <right style="thin">
        <color indexed="64"/>
      </right>
      <top style="medium">
        <color rgb="FFFFFFFF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FFFFFF"/>
      </top>
      <bottom/>
      <diagonal/>
    </border>
    <border>
      <left/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169" fontId="10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1" fillId="20" borderId="0" applyNumberFormat="0" applyBorder="0" applyAlignment="0" applyProtection="0"/>
    <xf numFmtId="0" fontId="32" fillId="21" borderId="37" applyNumberFormat="0" applyAlignment="0" applyProtection="0"/>
    <xf numFmtId="0" fontId="33" fillId="22" borderId="38" applyNumberFormat="0" applyAlignment="0" applyProtection="0"/>
    <xf numFmtId="0" fontId="34" fillId="0" borderId="39" applyNumberFormat="0" applyFill="0" applyAlignment="0" applyProtection="0"/>
    <xf numFmtId="0" fontId="35" fillId="0" borderId="40" applyNumberFormat="0" applyFill="0" applyAlignment="0" applyProtection="0"/>
    <xf numFmtId="0" fontId="36" fillId="0" borderId="0" applyNumberFormat="0" applyFill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7" fillId="29" borderId="37" applyNumberFormat="0" applyAlignment="0" applyProtection="0"/>
    <xf numFmtId="0" fontId="1" fillId="0" borderId="0" applyNumberFormat="0" applyFill="0" applyBorder="0" applyAlignment="0" applyProtection="0"/>
    <xf numFmtId="0" fontId="38" fillId="30" borderId="0" applyNumberFormat="0" applyBorder="0" applyAlignment="0" applyProtection="0"/>
    <xf numFmtId="43" fontId="29" fillId="0" borderId="0" applyFont="0" applyFill="0" applyBorder="0" applyAlignment="0" applyProtection="0"/>
    <xf numFmtId="0" fontId="39" fillId="31" borderId="0" applyNumberFormat="0" applyBorder="0" applyAlignment="0" applyProtection="0"/>
    <xf numFmtId="0" fontId="10" fillId="0" borderId="0"/>
    <xf numFmtId="0" fontId="29" fillId="0" borderId="0"/>
    <xf numFmtId="0" fontId="29" fillId="32" borderId="41" applyNumberFormat="0" applyFont="0" applyAlignment="0" applyProtection="0"/>
    <xf numFmtId="0" fontId="40" fillId="21" borderId="42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43" applyNumberFormat="0" applyFill="0" applyAlignment="0" applyProtection="0"/>
    <xf numFmtId="0" fontId="36" fillId="0" borderId="44" applyNumberFormat="0" applyFill="0" applyAlignment="0" applyProtection="0"/>
    <xf numFmtId="0" fontId="45" fillId="0" borderId="45" applyNumberFormat="0" applyFill="0" applyAlignment="0" applyProtection="0"/>
  </cellStyleXfs>
  <cellXfs count="617">
    <xf numFmtId="0" fontId="0" fillId="0" borderId="0" xfId="0"/>
    <xf numFmtId="0" fontId="0" fillId="0" borderId="0" xfId="0" applyBorder="1"/>
    <xf numFmtId="0" fontId="3" fillId="0" borderId="46" xfId="0" applyNumberFormat="1" applyFont="1" applyFill="1" applyBorder="1" applyAlignment="1" applyProtection="1">
      <alignment horizontal="center" vertical="top" wrapText="1"/>
    </xf>
    <xf numFmtId="0" fontId="3" fillId="0" borderId="46" xfId="0" applyNumberFormat="1" applyFont="1" applyFill="1" applyBorder="1" applyAlignment="1" applyProtection="1">
      <alignment horizontal="left" vertical="top" wrapText="1"/>
    </xf>
    <xf numFmtId="0" fontId="0" fillId="0" borderId="47" xfId="0" applyBorder="1"/>
    <xf numFmtId="0" fontId="46" fillId="34" borderId="0" xfId="0" applyFont="1" applyFill="1" applyBorder="1" applyProtection="1"/>
    <xf numFmtId="0" fontId="47" fillId="35" borderId="62" xfId="37" applyFont="1" applyFill="1" applyBorder="1" applyAlignment="1" applyProtection="1">
      <alignment horizontal="center" vertical="center" wrapText="1"/>
    </xf>
    <xf numFmtId="0" fontId="47" fillId="35" borderId="63" xfId="37" applyFont="1" applyFill="1" applyBorder="1" applyAlignment="1" applyProtection="1">
      <alignment horizontal="center" vertical="center" wrapText="1"/>
    </xf>
    <xf numFmtId="0" fontId="47" fillId="35" borderId="60" xfId="37" applyFont="1" applyFill="1" applyBorder="1" applyAlignment="1" applyProtection="1">
      <alignment horizontal="center" vertical="center" wrapText="1"/>
    </xf>
    <xf numFmtId="3" fontId="13" fillId="36" borderId="0" xfId="0" applyNumberFormat="1" applyFont="1" applyFill="1" applyBorder="1" applyAlignment="1" applyProtection="1">
      <alignment horizontal="right" vertical="center"/>
    </xf>
    <xf numFmtId="0" fontId="13" fillId="36" borderId="66" xfId="1" applyNumberFormat="1" applyFont="1" applyFill="1" applyBorder="1" applyAlignment="1" applyProtection="1">
      <alignment vertical="center"/>
    </xf>
    <xf numFmtId="0" fontId="48" fillId="34" borderId="67" xfId="0" applyFont="1" applyFill="1" applyBorder="1" applyAlignment="1" applyProtection="1"/>
    <xf numFmtId="3" fontId="13" fillId="34" borderId="0" xfId="0" applyNumberFormat="1" applyFont="1" applyFill="1" applyBorder="1" applyAlignment="1" applyProtection="1">
      <alignment vertical="center"/>
    </xf>
    <xf numFmtId="0" fontId="13" fillId="34" borderId="0" xfId="0" applyFont="1" applyFill="1" applyBorder="1" applyAlignment="1" applyProtection="1">
      <alignment vertical="center"/>
    </xf>
    <xf numFmtId="3" fontId="13" fillId="34" borderId="68" xfId="0" applyNumberFormat="1" applyFont="1" applyFill="1" applyBorder="1" applyAlignment="1" applyProtection="1">
      <alignment vertical="center"/>
    </xf>
    <xf numFmtId="0" fontId="46" fillId="34" borderId="67" xfId="0" applyFont="1" applyFill="1" applyBorder="1" applyAlignment="1" applyProtection="1"/>
    <xf numFmtId="0" fontId="14" fillId="34" borderId="0" xfId="0" applyFont="1" applyFill="1" applyBorder="1" applyAlignment="1" applyProtection="1">
      <alignment vertical="top"/>
    </xf>
    <xf numFmtId="3" fontId="14" fillId="34" borderId="0" xfId="0" applyNumberFormat="1" applyFont="1" applyFill="1" applyBorder="1" applyAlignment="1" applyProtection="1">
      <alignment horizontal="center" vertical="top"/>
      <protection locked="0"/>
    </xf>
    <xf numFmtId="3" fontId="10" fillId="34" borderId="0" xfId="0" applyNumberFormat="1" applyFont="1" applyFill="1" applyBorder="1" applyAlignment="1" applyProtection="1">
      <alignment horizontal="right" vertical="center"/>
      <protection locked="0"/>
    </xf>
    <xf numFmtId="0" fontId="12" fillId="34" borderId="0" xfId="0" applyFont="1" applyFill="1" applyBorder="1" applyAlignment="1" applyProtection="1">
      <alignment vertical="center"/>
      <protection locked="0"/>
    </xf>
    <xf numFmtId="3" fontId="14" fillId="34" borderId="0" xfId="0" applyNumberFormat="1" applyFont="1" applyFill="1" applyBorder="1" applyAlignment="1" applyProtection="1">
      <alignment horizontal="center" vertical="center"/>
      <protection locked="0"/>
    </xf>
    <xf numFmtId="0" fontId="46" fillId="34" borderId="68" xfId="0" applyFont="1" applyFill="1" applyBorder="1" applyAlignment="1" applyProtection="1">
      <alignment vertical="center"/>
      <protection locked="0"/>
    </xf>
    <xf numFmtId="0" fontId="49" fillId="34" borderId="67" xfId="0" applyFont="1" applyFill="1" applyBorder="1" applyAlignment="1" applyProtection="1"/>
    <xf numFmtId="0" fontId="15" fillId="34" borderId="0" xfId="0" applyFont="1" applyFill="1" applyBorder="1" applyAlignment="1" applyProtection="1">
      <alignment vertical="top"/>
    </xf>
    <xf numFmtId="0" fontId="15" fillId="34" borderId="0" xfId="0" applyFont="1" applyFill="1" applyBorder="1" applyAlignment="1" applyProtection="1">
      <alignment vertical="center"/>
      <protection locked="0"/>
    </xf>
    <xf numFmtId="3" fontId="15" fillId="34" borderId="0" xfId="0" applyNumberFormat="1" applyFont="1" applyFill="1" applyBorder="1" applyAlignment="1" applyProtection="1">
      <alignment horizontal="center" vertical="center"/>
      <protection locked="0"/>
    </xf>
    <xf numFmtId="3" fontId="16" fillId="34" borderId="0" xfId="0" applyNumberFormat="1" applyFont="1" applyFill="1" applyBorder="1" applyAlignment="1" applyProtection="1">
      <alignment horizontal="right" vertical="center"/>
      <protection locked="0"/>
    </xf>
    <xf numFmtId="0" fontId="49" fillId="34" borderId="68" xfId="0" applyFont="1" applyFill="1" applyBorder="1" applyAlignment="1" applyProtection="1">
      <alignment vertical="center"/>
      <protection locked="0"/>
    </xf>
    <xf numFmtId="0" fontId="50" fillId="0" borderId="0" xfId="0" applyFont="1" applyFill="1" applyBorder="1"/>
    <xf numFmtId="0" fontId="12" fillId="34" borderId="0" xfId="0" applyFont="1" applyFill="1" applyBorder="1" applyAlignment="1" applyProtection="1">
      <alignment vertical="top"/>
    </xf>
    <xf numFmtId="0" fontId="13" fillId="34" borderId="0" xfId="0" applyFont="1" applyFill="1" applyBorder="1" applyAlignment="1" applyProtection="1">
      <alignment horizontal="center" vertical="center"/>
    </xf>
    <xf numFmtId="3" fontId="13" fillId="34" borderId="0" xfId="0" applyNumberFormat="1" applyFont="1" applyFill="1" applyBorder="1" applyAlignment="1" applyProtection="1">
      <alignment horizontal="right" vertical="center"/>
    </xf>
    <xf numFmtId="3" fontId="13" fillId="34" borderId="68" xfId="0" applyNumberFormat="1" applyFont="1" applyFill="1" applyBorder="1" applyAlignment="1" applyProtection="1">
      <alignment horizontal="right" vertical="center"/>
    </xf>
    <xf numFmtId="0" fontId="46" fillId="34" borderId="66" xfId="0" applyFont="1" applyFill="1" applyBorder="1" applyAlignment="1" applyProtection="1">
      <alignment vertical="center"/>
      <protection locked="0"/>
    </xf>
    <xf numFmtId="0" fontId="46" fillId="34" borderId="0" xfId="0" applyFont="1" applyFill="1" applyBorder="1" applyAlignment="1" applyProtection="1">
      <alignment vertical="center"/>
      <protection locked="0"/>
    </xf>
    <xf numFmtId="0" fontId="46" fillId="34" borderId="0" xfId="0" applyFont="1" applyFill="1" applyBorder="1" applyAlignment="1" applyProtection="1">
      <alignment horizontal="center" vertical="center"/>
      <protection locked="0"/>
    </xf>
    <xf numFmtId="0" fontId="51" fillId="34" borderId="0" xfId="0" applyFont="1" applyFill="1" applyBorder="1" applyAlignment="1" applyProtection="1">
      <alignment vertical="top"/>
    </xf>
    <xf numFmtId="0" fontId="14" fillId="34" borderId="0" xfId="0" applyFont="1" applyFill="1" applyBorder="1" applyAlignment="1" applyProtection="1">
      <alignment vertical="center"/>
      <protection locked="0"/>
    </xf>
    <xf numFmtId="0" fontId="12" fillId="34" borderId="0" xfId="0" applyFont="1" applyFill="1" applyBorder="1" applyAlignment="1" applyProtection="1">
      <alignment horizontal="center" vertical="center"/>
      <protection locked="0"/>
    </xf>
    <xf numFmtId="0" fontId="13" fillId="34" borderId="0" xfId="0" applyFont="1" applyFill="1" applyBorder="1" applyAlignment="1" applyProtection="1">
      <alignment horizontal="right" vertical="center"/>
      <protection locked="0"/>
    </xf>
    <xf numFmtId="3" fontId="17" fillId="36" borderId="0" xfId="0" applyNumberFormat="1" applyFont="1" applyFill="1" applyBorder="1" applyAlignment="1" applyProtection="1">
      <alignment horizontal="right" vertical="center"/>
      <protection locked="0"/>
    </xf>
    <xf numFmtId="0" fontId="12" fillId="36" borderId="0" xfId="1" applyNumberFormat="1" applyFont="1" applyFill="1" applyBorder="1" applyAlignment="1" applyProtection="1">
      <alignment vertical="center"/>
      <protection locked="0"/>
    </xf>
    <xf numFmtId="0" fontId="46" fillId="36" borderId="66" xfId="0" applyFont="1" applyFill="1" applyBorder="1" applyAlignment="1" applyProtection="1">
      <alignment vertical="center"/>
      <protection locked="0"/>
    </xf>
    <xf numFmtId="0" fontId="12" fillId="34" borderId="0" xfId="0" applyFont="1" applyFill="1" applyBorder="1" applyAlignment="1" applyProtection="1">
      <alignment horizontal="left" vertical="top"/>
    </xf>
    <xf numFmtId="0" fontId="14" fillId="34" borderId="0" xfId="0" applyFont="1" applyFill="1" applyBorder="1" applyAlignment="1" applyProtection="1">
      <alignment horizontal="left" vertical="top"/>
    </xf>
    <xf numFmtId="0" fontId="14" fillId="34" borderId="0" xfId="0" applyFont="1" applyFill="1" applyBorder="1" applyAlignment="1" applyProtection="1">
      <alignment horizontal="left" vertical="center"/>
    </xf>
    <xf numFmtId="0" fontId="14" fillId="34" borderId="0" xfId="0" applyFont="1" applyFill="1" applyBorder="1" applyAlignment="1" applyProtection="1">
      <alignment vertical="center"/>
    </xf>
    <xf numFmtId="0" fontId="46" fillId="34" borderId="66" xfId="0" applyFont="1" applyFill="1" applyBorder="1" applyAlignment="1" applyProtection="1">
      <alignment vertical="center"/>
    </xf>
    <xf numFmtId="0" fontId="12" fillId="36" borderId="66" xfId="1" applyNumberFormat="1" applyFont="1" applyFill="1" applyBorder="1" applyAlignment="1" applyProtection="1">
      <alignment vertical="center"/>
      <protection locked="0"/>
    </xf>
    <xf numFmtId="3" fontId="10" fillId="34" borderId="0" xfId="0" applyNumberFormat="1" applyFont="1" applyFill="1" applyBorder="1" applyAlignment="1" applyProtection="1">
      <alignment horizontal="right" vertical="top"/>
      <protection locked="0"/>
    </xf>
    <xf numFmtId="0" fontId="46" fillId="34" borderId="66" xfId="0" applyFont="1" applyFill="1" applyBorder="1" applyAlignment="1" applyProtection="1">
      <alignment vertical="top"/>
    </xf>
    <xf numFmtId="3" fontId="17" fillId="36" borderId="0" xfId="0" applyNumberFormat="1" applyFont="1" applyFill="1" applyBorder="1" applyAlignment="1" applyProtection="1">
      <alignment horizontal="right" vertical="center"/>
    </xf>
    <xf numFmtId="0" fontId="12" fillId="36" borderId="66" xfId="1" applyNumberFormat="1" applyFont="1" applyFill="1" applyBorder="1" applyAlignment="1" applyProtection="1">
      <alignment vertical="center"/>
    </xf>
    <xf numFmtId="0" fontId="14" fillId="34" borderId="0" xfId="0" applyFont="1" applyFill="1" applyBorder="1" applyAlignment="1" applyProtection="1">
      <alignment horizontal="left" vertical="top"/>
      <protection locked="0"/>
    </xf>
    <xf numFmtId="0" fontId="14" fillId="34" borderId="0" xfId="0" applyFont="1" applyFill="1" applyBorder="1" applyAlignment="1" applyProtection="1">
      <alignment vertical="top"/>
      <protection locked="0"/>
    </xf>
    <xf numFmtId="0" fontId="46" fillId="34" borderId="66" xfId="0" applyFont="1" applyFill="1" applyBorder="1" applyAlignment="1" applyProtection="1">
      <alignment vertical="top"/>
      <protection locked="0"/>
    </xf>
    <xf numFmtId="0" fontId="12" fillId="34" borderId="0" xfId="0" applyFont="1" applyFill="1" applyBorder="1" applyAlignment="1" applyProtection="1">
      <alignment vertical="center"/>
    </xf>
    <xf numFmtId="0" fontId="12" fillId="34" borderId="0" xfId="0" applyFont="1" applyFill="1" applyBorder="1" applyAlignment="1" applyProtection="1">
      <alignment horizontal="center" vertical="center"/>
    </xf>
    <xf numFmtId="0" fontId="13" fillId="34" borderId="0" xfId="0" applyFont="1" applyFill="1" applyBorder="1" applyAlignment="1" applyProtection="1">
      <alignment horizontal="right" vertical="center"/>
    </xf>
    <xf numFmtId="3" fontId="46" fillId="34" borderId="0" xfId="0" applyNumberFormat="1" applyFont="1" applyFill="1" applyBorder="1" applyProtection="1"/>
    <xf numFmtId="0" fontId="52" fillId="0" borderId="70" xfId="0" applyFont="1" applyFill="1" applyBorder="1" applyAlignment="1" applyProtection="1">
      <alignment horizontal="left" vertical="top"/>
    </xf>
    <xf numFmtId="0" fontId="52" fillId="0" borderId="70" xfId="0" applyFont="1" applyFill="1" applyBorder="1" applyAlignment="1" applyProtection="1">
      <alignment vertical="top"/>
    </xf>
    <xf numFmtId="3" fontId="52" fillId="0" borderId="70" xfId="0" applyNumberFormat="1" applyFont="1" applyFill="1" applyBorder="1" applyAlignment="1" applyProtection="1">
      <alignment horizontal="center" vertical="top"/>
    </xf>
    <xf numFmtId="3" fontId="53" fillId="0" borderId="70" xfId="0" applyNumberFormat="1" applyFont="1" applyFill="1" applyBorder="1" applyAlignment="1" applyProtection="1">
      <alignment horizontal="right" vertical="top"/>
    </xf>
    <xf numFmtId="0" fontId="52" fillId="0" borderId="71" xfId="0" applyFont="1" applyFill="1" applyBorder="1" applyAlignment="1" applyProtection="1">
      <alignment vertical="top"/>
    </xf>
    <xf numFmtId="43" fontId="14" fillId="34" borderId="0" xfId="35" applyFont="1" applyFill="1" applyBorder="1" applyProtection="1"/>
    <xf numFmtId="0" fontId="12" fillId="34" borderId="0" xfId="0" applyFont="1" applyFill="1" applyBorder="1" applyAlignment="1" applyProtection="1">
      <alignment horizontal="right" vertical="top"/>
    </xf>
    <xf numFmtId="0" fontId="14" fillId="34" borderId="0" xfId="0" applyFont="1" applyFill="1" applyBorder="1" applyAlignment="1" applyProtection="1">
      <alignment horizontal="right"/>
    </xf>
    <xf numFmtId="43" fontId="14" fillId="34" borderId="0" xfId="35" applyFont="1" applyFill="1" applyBorder="1" applyAlignment="1" applyProtection="1">
      <alignment vertical="top"/>
    </xf>
    <xf numFmtId="0" fontId="46" fillId="34" borderId="0" xfId="0" applyFont="1" applyFill="1" applyBorder="1" applyAlignment="1" applyProtection="1"/>
    <xf numFmtId="43" fontId="14" fillId="34" borderId="0" xfId="35" applyFont="1" applyFill="1" applyBorder="1"/>
    <xf numFmtId="43" fontId="14" fillId="34" borderId="0" xfId="35" applyFont="1" applyFill="1" applyBorder="1" applyAlignment="1">
      <alignment vertical="top"/>
    </xf>
    <xf numFmtId="3" fontId="13" fillId="0" borderId="65" xfId="0" applyNumberFormat="1" applyFont="1" applyFill="1" applyBorder="1" applyAlignment="1" applyProtection="1">
      <alignment horizontal="right" vertical="center"/>
    </xf>
    <xf numFmtId="0" fontId="13" fillId="0" borderId="77" xfId="1" applyNumberFormat="1" applyFont="1" applyFill="1" applyBorder="1" applyAlignment="1" applyProtection="1">
      <alignment vertical="center"/>
    </xf>
    <xf numFmtId="0" fontId="12" fillId="0" borderId="67" xfId="1" applyNumberFormat="1" applyFont="1" applyFill="1" applyBorder="1" applyAlignment="1" applyProtection="1">
      <alignment horizontal="left" vertical="center"/>
    </xf>
    <xf numFmtId="0" fontId="12" fillId="0" borderId="0" xfId="1" applyNumberFormat="1" applyFont="1" applyFill="1" applyBorder="1" applyAlignment="1" applyProtection="1">
      <alignment horizontal="left" vertical="center"/>
    </xf>
    <xf numFmtId="3" fontId="13" fillId="0" borderId="0" xfId="0" applyNumberFormat="1" applyFont="1" applyFill="1" applyBorder="1" applyAlignment="1" applyProtection="1">
      <alignment horizontal="right" vertical="center"/>
    </xf>
    <xf numFmtId="0" fontId="13" fillId="0" borderId="66" xfId="1" applyNumberFormat="1" applyFont="1" applyFill="1" applyBorder="1" applyAlignment="1" applyProtection="1">
      <alignment vertical="center"/>
    </xf>
    <xf numFmtId="3" fontId="13" fillId="34" borderId="66" xfId="0" applyNumberFormat="1" applyFont="1" applyFill="1" applyBorder="1" applyAlignment="1" applyProtection="1">
      <alignment vertical="center"/>
    </xf>
    <xf numFmtId="0" fontId="15" fillId="34" borderId="0" xfId="0" applyFont="1" applyFill="1" applyBorder="1" applyAlignment="1" applyProtection="1">
      <alignment vertical="center"/>
    </xf>
    <xf numFmtId="3" fontId="16" fillId="34" borderId="0" xfId="0" applyNumberFormat="1" applyFont="1" applyFill="1" applyBorder="1" applyAlignment="1" applyProtection="1">
      <alignment horizontal="right" vertical="center"/>
    </xf>
    <xf numFmtId="0" fontId="49" fillId="34" borderId="68" xfId="0" applyFont="1" applyFill="1" applyBorder="1" applyAlignment="1" applyProtection="1">
      <alignment vertical="center"/>
    </xf>
    <xf numFmtId="0" fontId="14" fillId="34" borderId="0" xfId="0" applyFont="1" applyFill="1" applyBorder="1" applyAlignment="1" applyProtection="1">
      <alignment horizontal="center" vertical="center"/>
      <protection locked="0"/>
    </xf>
    <xf numFmtId="0" fontId="46" fillId="34" borderId="0" xfId="0" applyFont="1" applyFill="1" applyBorder="1" applyAlignment="1" applyProtection="1">
      <alignment horizontal="center"/>
      <protection locked="0"/>
    </xf>
    <xf numFmtId="0" fontId="14" fillId="34" borderId="0" xfId="0" applyFont="1" applyFill="1" applyBorder="1" applyAlignment="1" applyProtection="1">
      <alignment horizontal="center" vertical="top" wrapText="1"/>
      <protection locked="0"/>
    </xf>
    <xf numFmtId="0" fontId="12" fillId="34" borderId="0" xfId="0" applyFont="1" applyFill="1" applyBorder="1" applyAlignment="1" applyProtection="1">
      <alignment horizontal="left" vertical="center" wrapText="1"/>
    </xf>
    <xf numFmtId="14" fontId="12" fillId="34" borderId="78" xfId="0" applyNumberFormat="1" applyFont="1" applyFill="1" applyBorder="1" applyAlignment="1" applyProtection="1">
      <alignment vertical="top"/>
    </xf>
    <xf numFmtId="14" fontId="13" fillId="34" borderId="78" xfId="0" applyNumberFormat="1" applyFont="1" applyFill="1" applyBorder="1" applyAlignment="1" applyProtection="1">
      <alignment vertical="center"/>
    </xf>
    <xf numFmtId="3" fontId="13" fillId="34" borderId="78" xfId="0" applyNumberFormat="1" applyFont="1" applyFill="1" applyBorder="1" applyAlignment="1" applyProtection="1">
      <alignment vertical="center"/>
    </xf>
    <xf numFmtId="0" fontId="13" fillId="34" borderId="78" xfId="0" applyFont="1" applyFill="1" applyBorder="1" applyAlignment="1" applyProtection="1">
      <alignment vertical="center"/>
    </xf>
    <xf numFmtId="3" fontId="13" fillId="34" borderId="79" xfId="0" applyNumberFormat="1" applyFont="1" applyFill="1" applyBorder="1" applyAlignment="1" applyProtection="1">
      <alignment vertical="center"/>
    </xf>
    <xf numFmtId="14" fontId="14" fillId="34" borderId="80" xfId="0" applyNumberFormat="1" applyFont="1" applyFill="1" applyBorder="1" applyAlignment="1" applyProtection="1">
      <alignment horizontal="center" vertical="top"/>
      <protection locked="0"/>
    </xf>
    <xf numFmtId="14" fontId="10" fillId="34" borderId="80" xfId="0" applyNumberFormat="1" applyFont="1" applyFill="1" applyBorder="1" applyAlignment="1" applyProtection="1">
      <alignment horizontal="right" vertical="center"/>
      <protection locked="0"/>
    </xf>
    <xf numFmtId="14" fontId="12" fillId="34" borderId="80" xfId="0" applyNumberFormat="1" applyFont="1" applyFill="1" applyBorder="1" applyAlignment="1" applyProtection="1">
      <alignment vertical="center"/>
      <protection locked="0"/>
    </xf>
    <xf numFmtId="3" fontId="14" fillId="34" borderId="80" xfId="0" applyNumberFormat="1" applyFont="1" applyFill="1" applyBorder="1" applyAlignment="1" applyProtection="1">
      <alignment horizontal="center" vertical="center"/>
      <protection locked="0"/>
    </xf>
    <xf numFmtId="3" fontId="10" fillId="34" borderId="80" xfId="0" applyNumberFormat="1" applyFont="1" applyFill="1" applyBorder="1" applyAlignment="1" applyProtection="1">
      <alignment horizontal="right" vertical="center"/>
      <protection locked="0"/>
    </xf>
    <xf numFmtId="14" fontId="14" fillId="34" borderId="80" xfId="0" applyNumberFormat="1" applyFont="1" applyFill="1" applyBorder="1" applyAlignment="1" applyProtection="1">
      <alignment vertical="top"/>
    </xf>
    <xf numFmtId="14" fontId="12" fillId="34" borderId="80" xfId="0" applyNumberFormat="1" applyFont="1" applyFill="1" applyBorder="1" applyAlignment="1" applyProtection="1">
      <alignment vertical="center"/>
    </xf>
    <xf numFmtId="0" fontId="46" fillId="34" borderId="68" xfId="0" applyFont="1" applyFill="1" applyBorder="1" applyAlignment="1" applyProtection="1">
      <alignment vertical="center"/>
    </xf>
    <xf numFmtId="14" fontId="15" fillId="34" borderId="80" xfId="0" applyNumberFormat="1" applyFont="1" applyFill="1" applyBorder="1" applyAlignment="1" applyProtection="1">
      <alignment vertical="center"/>
    </xf>
    <xf numFmtId="3" fontId="15" fillId="34" borderId="80" xfId="0" applyNumberFormat="1" applyFont="1" applyFill="1" applyBorder="1" applyAlignment="1" applyProtection="1">
      <alignment horizontal="center" vertical="center"/>
      <protection locked="0"/>
    </xf>
    <xf numFmtId="3" fontId="16" fillId="34" borderId="80" xfId="0" applyNumberFormat="1" applyFont="1" applyFill="1" applyBorder="1" applyAlignment="1" applyProtection="1">
      <alignment horizontal="right" vertical="center"/>
    </xf>
    <xf numFmtId="14" fontId="13" fillId="34" borderId="80" xfId="0" applyNumberFormat="1" applyFont="1" applyFill="1" applyBorder="1" applyAlignment="1" applyProtection="1">
      <alignment vertical="center"/>
    </xf>
    <xf numFmtId="0" fontId="13" fillId="34" borderId="80" xfId="0" applyFont="1" applyFill="1" applyBorder="1" applyAlignment="1" applyProtection="1">
      <alignment horizontal="right" vertical="center"/>
    </xf>
    <xf numFmtId="0" fontId="13" fillId="34" borderId="80" xfId="0" applyFont="1" applyFill="1" applyBorder="1" applyAlignment="1" applyProtection="1">
      <alignment horizontal="center" vertical="center"/>
    </xf>
    <xf numFmtId="3" fontId="13" fillId="34" borderId="80" xfId="0" applyNumberFormat="1" applyFont="1" applyFill="1" applyBorder="1" applyAlignment="1" applyProtection="1">
      <alignment horizontal="right" vertical="center"/>
    </xf>
    <xf numFmtId="3" fontId="14" fillId="34" borderId="80" xfId="0" applyNumberFormat="1" applyFont="1" applyFill="1" applyBorder="1" applyAlignment="1" applyProtection="1">
      <alignment horizontal="center" vertical="top"/>
      <protection locked="0"/>
    </xf>
    <xf numFmtId="0" fontId="12" fillId="34" borderId="80" xfId="0" applyFont="1" applyFill="1" applyBorder="1" applyAlignment="1" applyProtection="1">
      <alignment vertical="center"/>
    </xf>
    <xf numFmtId="0" fontId="14" fillId="34" borderId="80" xfId="0" applyFont="1" applyFill="1" applyBorder="1" applyAlignment="1" applyProtection="1">
      <alignment vertical="top"/>
    </xf>
    <xf numFmtId="0" fontId="46" fillId="34" borderId="80" xfId="0" applyFont="1" applyFill="1" applyBorder="1" applyAlignment="1" applyProtection="1">
      <alignment vertical="center"/>
    </xf>
    <xf numFmtId="0" fontId="46" fillId="34" borderId="80" xfId="0" applyFont="1" applyFill="1" applyBorder="1" applyAlignment="1" applyProtection="1">
      <alignment horizontal="center" vertical="center"/>
      <protection locked="0"/>
    </xf>
    <xf numFmtId="0" fontId="51" fillId="34" borderId="80" xfId="0" applyFont="1" applyFill="1" applyBorder="1" applyAlignment="1" applyProtection="1">
      <alignment vertical="top"/>
    </xf>
    <xf numFmtId="0" fontId="14" fillId="34" borderId="80" xfId="0" applyFont="1" applyFill="1" applyBorder="1" applyAlignment="1" applyProtection="1">
      <alignment vertical="center"/>
    </xf>
    <xf numFmtId="0" fontId="12" fillId="34" borderId="80" xfId="0" applyFont="1" applyFill="1" applyBorder="1" applyAlignment="1" applyProtection="1">
      <alignment horizontal="center" vertical="center"/>
    </xf>
    <xf numFmtId="0" fontId="14" fillId="34" borderId="80" xfId="0" applyFont="1" applyFill="1" applyBorder="1" applyAlignment="1" applyProtection="1">
      <alignment horizontal="left" vertical="top"/>
    </xf>
    <xf numFmtId="0" fontId="14" fillId="34" borderId="80" xfId="0" applyFont="1" applyFill="1" applyBorder="1" applyAlignment="1" applyProtection="1">
      <alignment horizontal="left" vertical="center"/>
    </xf>
    <xf numFmtId="0" fontId="12" fillId="0" borderId="64" xfId="1" applyNumberFormat="1" applyFont="1" applyFill="1" applyBorder="1" applyAlignment="1" applyProtection="1">
      <alignment vertical="center"/>
    </xf>
    <xf numFmtId="0" fontId="12" fillId="0" borderId="65" xfId="1" applyNumberFormat="1" applyFont="1" applyFill="1" applyBorder="1" applyAlignment="1" applyProtection="1">
      <alignment vertical="center" wrapText="1"/>
    </xf>
    <xf numFmtId="0" fontId="12" fillId="0" borderId="80" xfId="1" applyNumberFormat="1" applyFont="1" applyFill="1" applyBorder="1" applyAlignment="1" applyProtection="1">
      <alignment vertical="center"/>
      <protection locked="0"/>
    </xf>
    <xf numFmtId="3" fontId="17" fillId="0" borderId="80" xfId="0" applyNumberFormat="1" applyFont="1" applyFill="1" applyBorder="1" applyAlignment="1" applyProtection="1">
      <alignment horizontal="right" vertical="center"/>
      <protection locked="0"/>
    </xf>
    <xf numFmtId="0" fontId="12" fillId="0" borderId="66" xfId="1" applyNumberFormat="1" applyFont="1" applyFill="1" applyBorder="1" applyAlignment="1" applyProtection="1">
      <alignment vertical="center"/>
      <protection locked="0"/>
    </xf>
    <xf numFmtId="3" fontId="10" fillId="34" borderId="80" xfId="0" applyNumberFormat="1" applyFont="1" applyFill="1" applyBorder="1" applyAlignment="1" applyProtection="1">
      <alignment horizontal="right" vertical="top"/>
      <protection locked="0"/>
    </xf>
    <xf numFmtId="0" fontId="52" fillId="0" borderId="81" xfId="0" applyFont="1" applyFill="1" applyBorder="1" applyAlignment="1" applyProtection="1">
      <alignment horizontal="left" vertical="top"/>
    </xf>
    <xf numFmtId="0" fontId="47" fillId="0" borderId="81" xfId="0" applyFont="1" applyFill="1" applyBorder="1" applyAlignment="1" applyProtection="1">
      <alignment vertical="center"/>
    </xf>
    <xf numFmtId="0" fontId="52" fillId="0" borderId="81" xfId="0" applyFont="1" applyFill="1" applyBorder="1" applyAlignment="1" applyProtection="1">
      <alignment vertical="top"/>
    </xf>
    <xf numFmtId="3" fontId="52" fillId="0" borderId="81" xfId="0" applyNumberFormat="1" applyFont="1" applyFill="1" applyBorder="1" applyAlignment="1" applyProtection="1">
      <alignment horizontal="center" vertical="top"/>
    </xf>
    <xf numFmtId="3" fontId="53" fillId="0" borderId="81" xfId="0" applyNumberFormat="1" applyFont="1" applyFill="1" applyBorder="1" applyAlignment="1" applyProtection="1">
      <alignment horizontal="right" vertical="top"/>
    </xf>
    <xf numFmtId="0" fontId="54" fillId="34" borderId="0" xfId="0" applyFont="1" applyFill="1" applyBorder="1"/>
    <xf numFmtId="0" fontId="55" fillId="35" borderId="92" xfId="0" applyFont="1" applyFill="1" applyBorder="1" applyAlignment="1">
      <alignment horizontal="center" vertical="center" wrapText="1"/>
    </xf>
    <xf numFmtId="0" fontId="55" fillId="35" borderId="93" xfId="0" applyFont="1" applyFill="1" applyBorder="1" applyAlignment="1">
      <alignment horizontal="center" vertical="center" wrapText="1"/>
    </xf>
    <xf numFmtId="0" fontId="54" fillId="34" borderId="1" xfId="0" applyFont="1" applyFill="1" applyBorder="1" applyAlignment="1">
      <alignment horizontal="justify" vertical="center" wrapText="1"/>
    </xf>
    <xf numFmtId="0" fontId="56" fillId="34" borderId="2" xfId="0" applyFont="1" applyFill="1" applyBorder="1" applyAlignment="1">
      <alignment horizontal="justify" vertical="center" wrapText="1"/>
    </xf>
    <xf numFmtId="3" fontId="56" fillId="34" borderId="3" xfId="0" applyNumberFormat="1" applyFont="1" applyFill="1" applyBorder="1" applyAlignment="1">
      <alignment horizontal="right" vertical="center" wrapText="1"/>
    </xf>
    <xf numFmtId="3" fontId="54" fillId="34" borderId="6" xfId="0" applyNumberFormat="1" applyFont="1" applyFill="1" applyBorder="1" applyAlignment="1">
      <alignment horizontal="right" vertical="center" wrapText="1"/>
    </xf>
    <xf numFmtId="3" fontId="50" fillId="0" borderId="0" xfId="0" applyNumberFormat="1" applyFont="1" applyFill="1" applyBorder="1"/>
    <xf numFmtId="3" fontId="54" fillId="34" borderId="9" xfId="0" applyNumberFormat="1" applyFont="1" applyFill="1" applyBorder="1" applyAlignment="1">
      <alignment horizontal="right" vertical="center" wrapText="1"/>
    </xf>
    <xf numFmtId="3" fontId="54" fillId="34" borderId="10" xfId="0" applyNumberFormat="1" applyFont="1" applyFill="1" applyBorder="1" applyAlignment="1">
      <alignment horizontal="right" vertical="center" wrapText="1"/>
    </xf>
    <xf numFmtId="0" fontId="56" fillId="34" borderId="1" xfId="0" applyFont="1" applyFill="1" applyBorder="1" applyAlignment="1">
      <alignment horizontal="justify" vertical="center" wrapText="1"/>
    </xf>
    <xf numFmtId="3" fontId="54" fillId="0" borderId="6" xfId="0" applyNumberFormat="1" applyFont="1" applyFill="1" applyBorder="1" applyAlignment="1">
      <alignment horizontal="right" vertical="center" wrapText="1"/>
    </xf>
    <xf numFmtId="3" fontId="54" fillId="34" borderId="3" xfId="0" applyNumberFormat="1" applyFont="1" applyFill="1" applyBorder="1" applyAlignment="1">
      <alignment horizontal="right" vertical="center" wrapText="1"/>
    </xf>
    <xf numFmtId="3" fontId="54" fillId="0" borderId="13" xfId="0" applyNumberFormat="1" applyFont="1" applyFill="1" applyBorder="1" applyAlignment="1">
      <alignment horizontal="right" vertical="center" wrapText="1"/>
    </xf>
    <xf numFmtId="0" fontId="56" fillId="34" borderId="14" xfId="0" applyFont="1" applyFill="1" applyBorder="1" applyAlignment="1">
      <alignment horizontal="justify" vertical="center" wrapText="1"/>
    </xf>
    <xf numFmtId="0" fontId="56" fillId="34" borderId="15" xfId="0" applyFont="1" applyFill="1" applyBorder="1" applyAlignment="1">
      <alignment horizontal="justify" vertical="center" wrapText="1"/>
    </xf>
    <xf numFmtId="3" fontId="54" fillId="34" borderId="0" xfId="0" applyNumberFormat="1" applyFont="1" applyFill="1" applyBorder="1"/>
    <xf numFmtId="0" fontId="56" fillId="34" borderId="14" xfId="0" applyFont="1" applyFill="1" applyBorder="1" applyAlignment="1">
      <alignment horizontal="left" vertical="center" wrapText="1"/>
    </xf>
    <xf numFmtId="0" fontId="54" fillId="34" borderId="15" xfId="0" applyFont="1" applyFill="1" applyBorder="1" applyAlignment="1">
      <alignment horizontal="left" vertical="center" wrapText="1" indent="1"/>
    </xf>
    <xf numFmtId="0" fontId="54" fillId="34" borderId="14" xfId="0" applyFont="1" applyFill="1" applyBorder="1" applyAlignment="1">
      <alignment horizontal="justify" vertical="center" wrapText="1"/>
    </xf>
    <xf numFmtId="3" fontId="54" fillId="34" borderId="16" xfId="0" applyNumberFormat="1" applyFont="1" applyFill="1" applyBorder="1" applyAlignment="1">
      <alignment horizontal="right" vertical="center" wrapText="1"/>
    </xf>
    <xf numFmtId="170" fontId="50" fillId="0" borderId="0" xfId="0" applyNumberFormat="1" applyFont="1" applyFill="1" applyBorder="1"/>
    <xf numFmtId="0" fontId="54" fillId="34" borderId="0" xfId="0" applyFont="1" applyFill="1" applyBorder="1" applyAlignment="1">
      <alignment horizontal="left" vertical="center" wrapText="1" indent="1"/>
    </xf>
    <xf numFmtId="3" fontId="54" fillId="34" borderId="17" xfId="0" applyNumberFormat="1" applyFont="1" applyFill="1" applyBorder="1" applyAlignment="1">
      <alignment horizontal="right" vertical="center" wrapText="1"/>
    </xf>
    <xf numFmtId="0" fontId="50" fillId="34" borderId="0" xfId="0" applyFont="1" applyFill="1" applyBorder="1"/>
    <xf numFmtId="170" fontId="54" fillId="34" borderId="10" xfId="0" applyNumberFormat="1" applyFont="1" applyFill="1" applyBorder="1" applyAlignment="1">
      <alignment horizontal="right" vertical="center" wrapText="1"/>
    </xf>
    <xf numFmtId="3" fontId="54" fillId="37" borderId="3" xfId="0" applyNumberFormat="1" applyFont="1" applyFill="1" applyBorder="1" applyAlignment="1">
      <alignment horizontal="right" vertical="center" wrapText="1"/>
    </xf>
    <xf numFmtId="0" fontId="54" fillId="34" borderId="10" xfId="0" applyNumberFormat="1" applyFont="1" applyFill="1" applyBorder="1" applyAlignment="1">
      <alignment horizontal="right" vertical="center" wrapText="1"/>
    </xf>
    <xf numFmtId="3" fontId="54" fillId="0" borderId="3" xfId="0" applyNumberFormat="1" applyFont="1" applyFill="1" applyBorder="1" applyAlignment="1">
      <alignment horizontal="right" vertical="center" wrapText="1"/>
    </xf>
    <xf numFmtId="0" fontId="54" fillId="0" borderId="0" xfId="0" applyFont="1" applyFill="1" applyBorder="1"/>
    <xf numFmtId="0" fontId="56" fillId="34" borderId="0" xfId="38" applyFont="1" applyFill="1" applyBorder="1"/>
    <xf numFmtId="0" fontId="56" fillId="34" borderId="0" xfId="38" applyFont="1" applyFill="1" applyBorder="1" applyAlignment="1">
      <alignment horizontal="center"/>
    </xf>
    <xf numFmtId="37" fontId="55" fillId="35" borderId="103" xfId="38" applyNumberFormat="1" applyFont="1" applyFill="1" applyBorder="1" applyAlignment="1">
      <alignment horizontal="center" vertical="center"/>
    </xf>
    <xf numFmtId="37" fontId="55" fillId="35" borderId="103" xfId="38" applyNumberFormat="1" applyFont="1" applyFill="1" applyBorder="1" applyAlignment="1">
      <alignment horizontal="center" wrapText="1"/>
    </xf>
    <xf numFmtId="0" fontId="54" fillId="34" borderId="15" xfId="38" applyFont="1" applyFill="1" applyBorder="1" applyAlignment="1">
      <alignment horizontal="center"/>
    </xf>
    <xf numFmtId="0" fontId="54" fillId="34" borderId="10" xfId="38" applyFont="1" applyFill="1" applyBorder="1" applyAlignment="1">
      <alignment horizontal="center"/>
    </xf>
    <xf numFmtId="4" fontId="25" fillId="0" borderId="0" xfId="0" applyNumberFormat="1" applyFont="1" applyFill="1" applyBorder="1"/>
    <xf numFmtId="3" fontId="56" fillId="34" borderId="10" xfId="0" applyNumberFormat="1" applyFont="1" applyFill="1" applyBorder="1" applyAlignment="1">
      <alignment vertical="center" wrapText="1"/>
    </xf>
    <xf numFmtId="0" fontId="54" fillId="34" borderId="14" xfId="0" applyFont="1" applyFill="1" applyBorder="1" applyAlignment="1">
      <alignment horizontal="left" vertical="center" wrapText="1"/>
    </xf>
    <xf numFmtId="3" fontId="54" fillId="34" borderId="10" xfId="0" applyNumberFormat="1" applyFont="1" applyFill="1" applyBorder="1" applyAlignment="1">
      <alignment vertical="center" wrapText="1"/>
    </xf>
    <xf numFmtId="0" fontId="56" fillId="34" borderId="0" xfId="0" applyFont="1" applyFill="1" applyBorder="1" applyAlignment="1">
      <alignment horizontal="left" vertical="center" wrapText="1"/>
    </xf>
    <xf numFmtId="0" fontId="56" fillId="34" borderId="15" xfId="0" applyFont="1" applyFill="1" applyBorder="1" applyAlignment="1">
      <alignment horizontal="left" vertical="center" wrapText="1"/>
    </xf>
    <xf numFmtId="3" fontId="56" fillId="34" borderId="17" xfId="0" applyNumberFormat="1" applyFont="1" applyFill="1" applyBorder="1" applyAlignment="1">
      <alignment vertical="center" wrapText="1"/>
    </xf>
    <xf numFmtId="3" fontId="56" fillId="34" borderId="19" xfId="0" applyNumberFormat="1" applyFont="1" applyFill="1" applyBorder="1" applyAlignment="1">
      <alignment vertical="center" wrapText="1"/>
    </xf>
    <xf numFmtId="3" fontId="56" fillId="0" borderId="7" xfId="0" applyNumberFormat="1" applyFont="1" applyFill="1" applyBorder="1" applyAlignment="1">
      <alignment vertical="center" wrapText="1"/>
    </xf>
    <xf numFmtId="3" fontId="56" fillId="0" borderId="18" xfId="0" applyNumberFormat="1" applyFont="1" applyFill="1" applyBorder="1" applyAlignment="1">
      <alignment vertical="center" wrapText="1"/>
    </xf>
    <xf numFmtId="3" fontId="56" fillId="0" borderId="8" xfId="0" applyNumberFormat="1" applyFont="1" applyFill="1" applyBorder="1" applyAlignment="1">
      <alignment vertical="center" wrapText="1"/>
    </xf>
    <xf numFmtId="3" fontId="56" fillId="0" borderId="5" xfId="0" applyNumberFormat="1" applyFont="1" applyFill="1" applyBorder="1" applyAlignment="1">
      <alignment vertical="center" wrapText="1"/>
    </xf>
    <xf numFmtId="0" fontId="54" fillId="0" borderId="20" xfId="0" applyFont="1" applyFill="1" applyBorder="1"/>
    <xf numFmtId="4" fontId="25" fillId="0" borderId="20" xfId="0" applyNumberFormat="1" applyFont="1" applyFill="1" applyBorder="1"/>
    <xf numFmtId="3" fontId="25" fillId="0" borderId="0" xfId="0" applyNumberFormat="1" applyFont="1" applyFill="1" applyBorder="1"/>
    <xf numFmtId="0" fontId="56" fillId="0" borderId="0" xfId="0" applyFont="1" applyFill="1" applyBorder="1"/>
    <xf numFmtId="3" fontId="54" fillId="34" borderId="10" xfId="0" applyNumberFormat="1" applyFont="1" applyFill="1" applyBorder="1" applyAlignment="1" applyProtection="1">
      <alignment vertical="center" wrapText="1"/>
      <protection locked="0"/>
    </xf>
    <xf numFmtId="3" fontId="56" fillId="34" borderId="10" xfId="0" applyNumberFormat="1" applyFont="1" applyFill="1" applyBorder="1" applyAlignment="1" applyProtection="1">
      <alignment vertical="center" wrapText="1"/>
      <protection locked="0"/>
    </xf>
    <xf numFmtId="3" fontId="56" fillId="34" borderId="9" xfId="0" applyNumberFormat="1" applyFont="1" applyFill="1" applyBorder="1" applyAlignment="1" applyProtection="1">
      <alignment vertical="center" wrapText="1"/>
      <protection locked="0"/>
    </xf>
    <xf numFmtId="3" fontId="56" fillId="34" borderId="6" xfId="0" applyNumberFormat="1" applyFont="1" applyFill="1" applyBorder="1" applyAlignment="1">
      <alignment vertical="center" wrapText="1"/>
    </xf>
    <xf numFmtId="0" fontId="56" fillId="34" borderId="20" xfId="38" applyFont="1" applyFill="1" applyBorder="1"/>
    <xf numFmtId="0" fontId="56" fillId="34" borderId="20" xfId="38" applyFont="1" applyFill="1" applyBorder="1" applyAlignment="1">
      <alignment horizontal="center"/>
    </xf>
    <xf numFmtId="0" fontId="54" fillId="0" borderId="21" xfId="0" applyFont="1" applyFill="1" applyBorder="1"/>
    <xf numFmtId="4" fontId="25" fillId="0" borderId="21" xfId="0" applyNumberFormat="1" applyFont="1" applyFill="1" applyBorder="1"/>
    <xf numFmtId="0" fontId="55" fillId="35" borderId="62" xfId="0" applyFont="1" applyFill="1" applyBorder="1" applyAlignment="1">
      <alignment horizontal="center" vertical="center" wrapText="1"/>
    </xf>
    <xf numFmtId="0" fontId="55" fillId="35" borderId="117" xfId="0" applyFont="1" applyFill="1" applyBorder="1" applyAlignment="1">
      <alignment horizontal="center" vertical="center" wrapText="1"/>
    </xf>
    <xf numFmtId="3" fontId="56" fillId="34" borderId="10" xfId="0" applyNumberFormat="1" applyFont="1" applyFill="1" applyBorder="1" applyAlignment="1">
      <alignment horizontal="right" vertical="center" wrapText="1"/>
    </xf>
    <xf numFmtId="0" fontId="54" fillId="34" borderId="0" xfId="0" applyFont="1" applyFill="1" applyBorder="1" applyAlignment="1">
      <alignment horizontal="left" vertical="center" wrapText="1"/>
    </xf>
    <xf numFmtId="3" fontId="54" fillId="34" borderId="10" xfId="0" applyNumberFormat="1" applyFont="1" applyFill="1" applyBorder="1" applyAlignment="1" applyProtection="1">
      <alignment horizontal="right" vertical="center" wrapText="1"/>
      <protection locked="0"/>
    </xf>
    <xf numFmtId="0" fontId="54" fillId="34" borderId="14" xfId="0" applyFont="1" applyFill="1" applyBorder="1" applyAlignment="1">
      <alignment horizontal="center" vertical="center" wrapText="1"/>
    </xf>
    <xf numFmtId="0" fontId="54" fillId="34" borderId="0" xfId="0" applyFont="1" applyFill="1" applyBorder="1" applyAlignment="1">
      <alignment vertical="center" wrapText="1"/>
    </xf>
    <xf numFmtId="0" fontId="56" fillId="34" borderId="7" xfId="0" applyFont="1" applyFill="1" applyBorder="1" applyAlignment="1">
      <alignment horizontal="justify" vertical="center" wrapText="1"/>
    </xf>
    <xf numFmtId="0" fontId="56" fillId="34" borderId="8" xfId="0" applyFont="1" applyFill="1" applyBorder="1" applyAlignment="1">
      <alignment horizontal="justify" vertical="center" wrapText="1"/>
    </xf>
    <xf numFmtId="3" fontId="56" fillId="34" borderId="9" xfId="0" applyNumberFormat="1" applyFont="1" applyFill="1" applyBorder="1" applyAlignment="1">
      <alignment vertical="center" wrapText="1"/>
    </xf>
    <xf numFmtId="0" fontId="57" fillId="0" borderId="0" xfId="0" applyFont="1" applyFill="1" applyBorder="1"/>
    <xf numFmtId="4" fontId="54" fillId="0" borderId="0" xfId="0" applyNumberFormat="1" applyFont="1" applyFill="1" applyBorder="1"/>
    <xf numFmtId="3" fontId="54" fillId="0" borderId="0" xfId="0" applyNumberFormat="1" applyFont="1" applyFill="1" applyBorder="1"/>
    <xf numFmtId="0" fontId="25" fillId="0" borderId="0" xfId="0" applyFont="1" applyFill="1" applyBorder="1"/>
    <xf numFmtId="170" fontId="56" fillId="34" borderId="10" xfId="0" applyNumberFormat="1" applyFont="1" applyFill="1" applyBorder="1" applyAlignment="1">
      <alignment horizontal="right" vertical="center" wrapText="1"/>
    </xf>
    <xf numFmtId="3" fontId="56" fillId="34" borderId="6" xfId="0" applyNumberFormat="1" applyFont="1" applyFill="1" applyBorder="1" applyAlignment="1">
      <alignment horizontal="right" vertical="center" wrapText="1"/>
    </xf>
    <xf numFmtId="0" fontId="55" fillId="35" borderId="103" xfId="0" applyFont="1" applyFill="1" applyBorder="1" applyAlignment="1">
      <alignment horizontal="center" vertical="center" wrapText="1"/>
    </xf>
    <xf numFmtId="3" fontId="56" fillId="34" borderId="10" xfId="0" applyNumberFormat="1" applyFont="1" applyFill="1" applyBorder="1" applyAlignment="1">
      <alignment horizontal="right" vertical="top"/>
    </xf>
    <xf numFmtId="3" fontId="56" fillId="34" borderId="10" xfId="0" applyNumberFormat="1" applyFont="1" applyFill="1" applyBorder="1" applyAlignment="1">
      <alignment horizontal="right" vertical="top" wrapText="1"/>
    </xf>
    <xf numFmtId="0" fontId="50" fillId="0" borderId="0" xfId="0" applyFont="1" applyFill="1" applyBorder="1" applyAlignment="1">
      <alignment vertical="top"/>
    </xf>
    <xf numFmtId="0" fontId="54" fillId="34" borderId="14" xfId="0" applyFont="1" applyFill="1" applyBorder="1" applyAlignment="1">
      <alignment horizontal="left" vertical="top"/>
    </xf>
    <xf numFmtId="0" fontId="54" fillId="34" borderId="15" xfId="0" applyFont="1" applyFill="1" applyBorder="1" applyAlignment="1">
      <alignment horizontal="justify" vertical="top"/>
    </xf>
    <xf numFmtId="3" fontId="54" fillId="34" borderId="10" xfId="0" applyNumberFormat="1" applyFont="1" applyFill="1" applyBorder="1" applyAlignment="1">
      <alignment horizontal="right" vertical="top" wrapText="1"/>
    </xf>
    <xf numFmtId="0" fontId="57" fillId="0" borderId="0" xfId="0" applyFont="1" applyFill="1" applyBorder="1" applyAlignment="1">
      <alignment vertical="top"/>
    </xf>
    <xf numFmtId="3" fontId="54" fillId="34" borderId="10" xfId="0" applyNumberFormat="1" applyFont="1" applyFill="1" applyBorder="1" applyAlignment="1">
      <alignment horizontal="right" vertical="top"/>
    </xf>
    <xf numFmtId="0" fontId="56" fillId="0" borderId="7" xfId="0" applyFont="1" applyFill="1" applyBorder="1" applyAlignment="1">
      <alignment vertical="top" wrapText="1"/>
    </xf>
    <xf numFmtId="0" fontId="56" fillId="0" borderId="8" xfId="0" applyFont="1" applyFill="1" applyBorder="1" applyAlignment="1">
      <alignment vertical="top" wrapText="1"/>
    </xf>
    <xf numFmtId="3" fontId="56" fillId="0" borderId="9" xfId="0" applyNumberFormat="1" applyFont="1" applyFill="1" applyBorder="1" applyAlignment="1">
      <alignment horizontal="right" vertical="top"/>
    </xf>
    <xf numFmtId="0" fontId="54" fillId="0" borderId="0" xfId="0" applyFont="1" applyFill="1" applyBorder="1" applyAlignment="1">
      <alignment horizontal="left"/>
    </xf>
    <xf numFmtId="0" fontId="0" fillId="38" borderId="0" xfId="0" applyFill="1"/>
    <xf numFmtId="0" fontId="58" fillId="39" borderId="119" xfId="0" applyFont="1" applyFill="1" applyBorder="1" applyAlignment="1">
      <alignment horizontal="center" vertical="center" wrapText="1"/>
    </xf>
    <xf numFmtId="3" fontId="59" fillId="38" borderId="10" xfId="0" applyNumberFormat="1" applyFont="1" applyFill="1" applyBorder="1" applyAlignment="1">
      <alignment horizontal="right" vertical="top"/>
    </xf>
    <xf numFmtId="0" fontId="0" fillId="0" borderId="0" xfId="0" applyAlignment="1">
      <alignment vertical="top"/>
    </xf>
    <xf numFmtId="0" fontId="60" fillId="38" borderId="14" xfId="0" applyFont="1" applyFill="1" applyBorder="1" applyAlignment="1">
      <alignment horizontal="left" vertical="top"/>
    </xf>
    <xf numFmtId="0" fontId="60" fillId="38" borderId="15" xfId="0" applyFont="1" applyFill="1" applyBorder="1" applyAlignment="1">
      <alignment horizontal="justify" vertical="top"/>
    </xf>
    <xf numFmtId="3" fontId="60" fillId="38" borderId="10" xfId="0" applyNumberFormat="1" applyFont="1" applyFill="1" applyBorder="1" applyAlignment="1">
      <alignment horizontal="right" vertical="top"/>
    </xf>
    <xf numFmtId="0" fontId="59" fillId="0" borderId="7" xfId="0" applyFont="1" applyFill="1" applyBorder="1" applyAlignment="1">
      <alignment vertical="top" wrapText="1"/>
    </xf>
    <xf numFmtId="0" fontId="59" fillId="0" borderId="8" xfId="0" applyFont="1" applyFill="1" applyBorder="1" applyAlignment="1">
      <alignment vertical="top" wrapText="1"/>
    </xf>
    <xf numFmtId="3" fontId="59" fillId="0" borderId="9" xfId="0" applyNumberFormat="1" applyFont="1" applyFill="1" applyBorder="1" applyAlignment="1">
      <alignment horizontal="right" vertical="top"/>
    </xf>
    <xf numFmtId="0" fontId="45" fillId="0" borderId="0" xfId="0" applyFont="1" applyAlignment="1">
      <alignment vertical="top"/>
    </xf>
    <xf numFmtId="0" fontId="60" fillId="0" borderId="0" xfId="0" applyFont="1" applyAlignment="1">
      <alignment horizontal="left"/>
    </xf>
    <xf numFmtId="0" fontId="60" fillId="0" borderId="0" xfId="0" applyFont="1"/>
    <xf numFmtId="3" fontId="60" fillId="0" borderId="0" xfId="0" applyNumberFormat="1" applyFont="1"/>
    <xf numFmtId="3" fontId="27" fillId="34" borderId="10" xfId="0" applyNumberFormat="1" applyFont="1" applyFill="1" applyBorder="1" applyAlignment="1">
      <alignment horizontal="right" vertical="top" wrapText="1"/>
    </xf>
    <xf numFmtId="3" fontId="61" fillId="34" borderId="10" xfId="0" applyNumberFormat="1" applyFont="1" applyFill="1" applyBorder="1" applyAlignment="1">
      <alignment horizontal="right" vertical="top" wrapText="1"/>
    </xf>
    <xf numFmtId="170" fontId="54" fillId="34" borderId="10" xfId="0" applyNumberFormat="1" applyFont="1" applyFill="1" applyBorder="1" applyAlignment="1">
      <alignment horizontal="right" vertical="top" wrapText="1"/>
    </xf>
    <xf numFmtId="3" fontId="61" fillId="34" borderId="10" xfId="0" applyNumberFormat="1" applyFont="1" applyFill="1" applyBorder="1" applyAlignment="1">
      <alignment horizontal="right" vertical="top"/>
    </xf>
    <xf numFmtId="3" fontId="56" fillId="0" borderId="6" xfId="0" applyNumberFormat="1" applyFont="1" applyFill="1" applyBorder="1" applyAlignment="1">
      <alignment horizontal="right" vertical="top"/>
    </xf>
    <xf numFmtId="0" fontId="28" fillId="0" borderId="0" xfId="0" applyFont="1" applyFill="1" applyBorder="1" applyAlignment="1">
      <alignment horizontal="center" vertical="center"/>
    </xf>
    <xf numFmtId="3" fontId="56" fillId="34" borderId="15" xfId="38" applyNumberFormat="1" applyFont="1" applyFill="1" applyBorder="1" applyAlignment="1">
      <alignment horizontal="right"/>
    </xf>
    <xf numFmtId="3" fontId="54" fillId="34" borderId="15" xfId="0" applyNumberFormat="1" applyFont="1" applyFill="1" applyBorder="1" applyAlignment="1" applyProtection="1">
      <alignment vertical="center" wrapText="1"/>
      <protection locked="0"/>
    </xf>
    <xf numFmtId="0" fontId="54" fillId="34" borderId="131" xfId="0" applyFont="1" applyFill="1" applyBorder="1" applyAlignment="1">
      <alignment horizontal="left" vertical="center" wrapText="1" indent="1"/>
    </xf>
    <xf numFmtId="0" fontId="54" fillId="34" borderId="48" xfId="0" applyFont="1" applyFill="1" applyBorder="1" applyAlignment="1">
      <alignment horizontal="left" vertical="center" wrapText="1" indent="1"/>
    </xf>
    <xf numFmtId="3" fontId="56" fillId="34" borderId="15" xfId="0" applyNumberFormat="1" applyFont="1" applyFill="1" applyBorder="1" applyAlignment="1">
      <alignment vertical="center" wrapText="1"/>
    </xf>
    <xf numFmtId="0" fontId="54" fillId="34" borderId="131" xfId="0" applyFont="1" applyFill="1" applyBorder="1" applyAlignment="1">
      <alignment vertical="center" wrapText="1"/>
    </xf>
    <xf numFmtId="0" fontId="54" fillId="34" borderId="48" xfId="0" applyFont="1" applyFill="1" applyBorder="1" applyAlignment="1">
      <alignment vertical="center" wrapText="1"/>
    </xf>
    <xf numFmtId="3" fontId="56" fillId="34" borderId="15" xfId="0" applyNumberFormat="1" applyFont="1" applyFill="1" applyBorder="1" applyAlignment="1" applyProtection="1">
      <alignment vertical="center" wrapText="1"/>
      <protection locked="0"/>
    </xf>
    <xf numFmtId="0" fontId="54" fillId="0" borderId="132" xfId="0" applyFont="1" applyFill="1" applyBorder="1"/>
    <xf numFmtId="0" fontId="54" fillId="0" borderId="22" xfId="0" applyFont="1" applyFill="1" applyBorder="1"/>
    <xf numFmtId="0" fontId="54" fillId="0" borderId="133" xfId="0" applyFont="1" applyFill="1" applyBorder="1"/>
    <xf numFmtId="3" fontId="56" fillId="34" borderId="5" xfId="0" applyNumberFormat="1" applyFont="1" applyFill="1" applyBorder="1" applyAlignment="1">
      <alignment vertical="center" wrapText="1"/>
    </xf>
    <xf numFmtId="0" fontId="55" fillId="35" borderId="136" xfId="0" applyFont="1" applyFill="1" applyBorder="1" applyAlignment="1">
      <alignment horizontal="center" vertical="center" wrapText="1"/>
    </xf>
    <xf numFmtId="0" fontId="55" fillId="35" borderId="137" xfId="0" applyFont="1" applyFill="1" applyBorder="1" applyAlignment="1">
      <alignment horizontal="center" vertical="center" wrapText="1"/>
    </xf>
    <xf numFmtId="0" fontId="54" fillId="34" borderId="14" xfId="0" applyFont="1" applyFill="1" applyBorder="1" applyAlignment="1">
      <alignment horizontal="left" vertical="center"/>
    </xf>
    <xf numFmtId="0" fontId="54" fillId="34" borderId="0" xfId="0" applyFont="1" applyFill="1" applyBorder="1" applyAlignment="1">
      <alignment horizontal="left" vertical="center"/>
    </xf>
    <xf numFmtId="3" fontId="54" fillId="34" borderId="10" xfId="0" applyNumberFormat="1" applyFont="1" applyFill="1" applyBorder="1" applyAlignment="1" applyProtection="1">
      <alignment horizontal="right" vertical="center"/>
      <protection locked="0"/>
    </xf>
    <xf numFmtId="0" fontId="54" fillId="34" borderId="14" xfId="0" applyFont="1" applyFill="1" applyBorder="1" applyAlignment="1">
      <alignment horizontal="center" vertical="center"/>
    </xf>
    <xf numFmtId="0" fontId="54" fillId="34" borderId="0" xfId="0" applyFont="1" applyFill="1" applyBorder="1" applyAlignment="1">
      <alignment vertical="center"/>
    </xf>
    <xf numFmtId="0" fontId="54" fillId="34" borderId="138" xfId="0" applyFont="1" applyFill="1" applyBorder="1" applyAlignment="1">
      <alignment vertical="center"/>
    </xf>
    <xf numFmtId="3" fontId="56" fillId="34" borderId="6" xfId="0" applyNumberFormat="1" applyFont="1" applyFill="1" applyBorder="1" applyAlignment="1">
      <alignment horizontal="right" vertical="center"/>
    </xf>
    <xf numFmtId="3" fontId="54" fillId="34" borderId="0" xfId="0" applyNumberFormat="1" applyFont="1" applyFill="1" applyBorder="1" applyAlignment="1">
      <alignment horizontal="right" vertical="center"/>
    </xf>
    <xf numFmtId="0" fontId="20" fillId="0" borderId="140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54" fillId="34" borderId="14" xfId="0" applyFont="1" applyFill="1" applyBorder="1" applyAlignment="1">
      <alignment horizontal="left" vertical="center" wrapText="1" indent="2"/>
    </xf>
    <xf numFmtId="0" fontId="54" fillId="34" borderId="0" xfId="0" applyFont="1" applyFill="1" applyBorder="1" applyAlignment="1">
      <alignment horizontal="left" vertical="center" wrapText="1" indent="2"/>
    </xf>
    <xf numFmtId="0" fontId="54" fillId="34" borderId="15" xfId="0" applyFont="1" applyFill="1" applyBorder="1" applyAlignment="1">
      <alignment horizontal="left" vertical="center" wrapText="1" indent="2"/>
    </xf>
    <xf numFmtId="0" fontId="56" fillId="34" borderId="0" xfId="38" applyFont="1" applyFill="1" applyBorder="1" applyAlignment="1">
      <alignment horizontal="left" wrapText="1"/>
    </xf>
    <xf numFmtId="0" fontId="62" fillId="0" borderId="0" xfId="0" applyFont="1" applyFill="1" applyBorder="1"/>
    <xf numFmtId="0" fontId="64" fillId="35" borderId="0" xfId="0" applyFont="1" applyFill="1" applyBorder="1" applyAlignment="1">
      <alignment horizontal="center" vertical="center"/>
    </xf>
    <xf numFmtId="0" fontId="64" fillId="35" borderId="34" xfId="0" applyFont="1" applyFill="1" applyBorder="1" applyAlignment="1">
      <alignment horizontal="center" vertical="center" wrapText="1"/>
    </xf>
    <xf numFmtId="0" fontId="65" fillId="35" borderId="33" xfId="0" applyFont="1" applyFill="1" applyBorder="1" applyAlignment="1">
      <alignment horizontal="center" vertical="center" wrapText="1"/>
    </xf>
    <xf numFmtId="0" fontId="65" fillId="35" borderId="26" xfId="0" applyFont="1" applyFill="1" applyBorder="1" applyAlignment="1">
      <alignment horizontal="center" vertical="center"/>
    </xf>
    <xf numFmtId="0" fontId="65" fillId="35" borderId="1" xfId="0" applyFont="1" applyFill="1" applyBorder="1" applyAlignment="1">
      <alignment horizontal="center" vertical="center" wrapText="1"/>
    </xf>
    <xf numFmtId="0" fontId="64" fillId="40" borderId="32" xfId="0" applyFont="1" applyFill="1" applyBorder="1" applyAlignment="1">
      <alignment horizontal="center" vertical="center" wrapText="1"/>
    </xf>
    <xf numFmtId="0" fontId="64" fillId="40" borderId="33" xfId="0" applyFont="1" applyFill="1" applyBorder="1" applyAlignment="1">
      <alignment horizontal="center" vertical="center" wrapText="1"/>
    </xf>
    <xf numFmtId="0" fontId="66" fillId="41" borderId="32" xfId="0" applyFont="1" applyFill="1" applyBorder="1" applyAlignment="1">
      <alignment vertical="center" wrapText="1"/>
    </xf>
    <xf numFmtId="0" fontId="66" fillId="41" borderId="33" xfId="0" applyFont="1" applyFill="1" applyBorder="1" applyAlignment="1">
      <alignment vertical="center" wrapText="1"/>
    </xf>
    <xf numFmtId="0" fontId="66" fillId="42" borderId="31" xfId="0" applyFont="1" applyFill="1" applyBorder="1" applyAlignment="1">
      <alignment horizontal="center" vertical="center" wrapText="1"/>
    </xf>
    <xf numFmtId="0" fontId="62" fillId="42" borderId="32" xfId="0" applyFont="1" applyFill="1" applyBorder="1" applyAlignment="1">
      <alignment horizontal="center" vertical="center" wrapText="1"/>
    </xf>
    <xf numFmtId="0" fontId="62" fillId="42" borderId="32" xfId="0" applyFont="1" applyFill="1" applyBorder="1" applyAlignment="1">
      <alignment vertical="center" wrapText="1"/>
    </xf>
    <xf numFmtId="0" fontId="62" fillId="42" borderId="33" xfId="0" applyFont="1" applyFill="1" applyBorder="1" applyAlignment="1">
      <alignment horizontal="center" vertical="center" wrapText="1"/>
    </xf>
    <xf numFmtId="0" fontId="66" fillId="0" borderId="31" xfId="0" applyFont="1" applyFill="1" applyBorder="1" applyAlignment="1">
      <alignment horizontal="center" vertical="center" wrapText="1"/>
    </xf>
    <xf numFmtId="0" fontId="67" fillId="0" borderId="32" xfId="0" applyFont="1" applyFill="1" applyBorder="1" applyAlignment="1">
      <alignment horizontal="center" vertical="center"/>
    </xf>
    <xf numFmtId="0" fontId="67" fillId="0" borderId="32" xfId="0" applyFont="1" applyFill="1" applyBorder="1" applyAlignment="1">
      <alignment vertical="center" wrapText="1"/>
    </xf>
    <xf numFmtId="0" fontId="62" fillId="0" borderId="30" xfId="0" applyFont="1" applyFill="1" applyBorder="1" applyAlignment="1">
      <alignment horizontal="center" vertical="center" wrapText="1"/>
    </xf>
    <xf numFmtId="0" fontId="62" fillId="0" borderId="29" xfId="0" applyFont="1" applyFill="1" applyBorder="1" applyAlignment="1">
      <alignment horizontal="center" vertical="center" wrapText="1"/>
    </xf>
    <xf numFmtId="0" fontId="62" fillId="41" borderId="29" xfId="0" applyFont="1" applyFill="1" applyBorder="1" applyAlignment="1">
      <alignment vertical="center" wrapText="1"/>
    </xf>
    <xf numFmtId="4" fontId="62" fillId="0" borderId="35" xfId="0" applyNumberFormat="1" applyFont="1" applyFill="1" applyBorder="1" applyAlignment="1">
      <alignment horizontal="center" vertical="center" wrapText="1"/>
    </xf>
    <xf numFmtId="0" fontId="62" fillId="0" borderId="27" xfId="0" applyFont="1" applyFill="1" applyBorder="1" applyAlignment="1">
      <alignment horizontal="center" vertical="center" wrapText="1"/>
    </xf>
    <xf numFmtId="0" fontId="62" fillId="0" borderId="25" xfId="0" applyFont="1" applyFill="1" applyBorder="1" applyAlignment="1">
      <alignment horizontal="center" vertical="center" wrapText="1"/>
    </xf>
    <xf numFmtId="0" fontId="62" fillId="41" borderId="25" xfId="0" applyFont="1" applyFill="1" applyBorder="1" applyAlignment="1">
      <alignment vertical="center" wrapText="1"/>
    </xf>
    <xf numFmtId="4" fontId="62" fillId="0" borderId="21" xfId="0" applyNumberFormat="1" applyFont="1" applyFill="1" applyBorder="1" applyAlignment="1">
      <alignment horizontal="center" vertical="center" wrapText="1"/>
    </xf>
    <xf numFmtId="0" fontId="62" fillId="0" borderId="36" xfId="0" applyFont="1" applyFill="1" applyBorder="1" applyAlignment="1">
      <alignment horizontal="center" vertical="center" wrapText="1"/>
    </xf>
    <xf numFmtId="0" fontId="62" fillId="42" borderId="26" xfId="0" applyFont="1" applyFill="1" applyBorder="1" applyAlignment="1">
      <alignment horizontal="center" vertical="center" wrapText="1"/>
    </xf>
    <xf numFmtId="0" fontId="62" fillId="42" borderId="26" xfId="0" applyFont="1" applyFill="1" applyBorder="1" applyAlignment="1">
      <alignment vertical="center" wrapText="1"/>
    </xf>
    <xf numFmtId="0" fontId="62" fillId="42" borderId="36" xfId="0" applyFont="1" applyFill="1" applyBorder="1" applyAlignment="1">
      <alignment horizontal="center" vertical="center" wrapText="1"/>
    </xf>
    <xf numFmtId="0" fontId="62" fillId="0" borderId="29" xfId="0" applyFont="1" applyFill="1" applyBorder="1" applyAlignment="1">
      <alignment vertical="center" wrapText="1"/>
    </xf>
    <xf numFmtId="0" fontId="62" fillId="0" borderId="0" xfId="0" applyFont="1" applyFill="1" applyBorder="1" applyAlignment="1">
      <alignment horizontal="center" vertical="center" wrapText="1"/>
    </xf>
    <xf numFmtId="0" fontId="62" fillId="0" borderId="25" xfId="0" applyFont="1" applyFill="1" applyBorder="1" applyAlignment="1">
      <alignment vertical="center" wrapText="1"/>
    </xf>
    <xf numFmtId="0" fontId="62" fillId="0" borderId="21" xfId="0" applyFont="1" applyFill="1" applyBorder="1" applyAlignment="1">
      <alignment horizontal="center" vertical="center" wrapText="1"/>
    </xf>
    <xf numFmtId="0" fontId="67" fillId="42" borderId="31" xfId="0" applyFont="1" applyFill="1" applyBorder="1" applyAlignment="1">
      <alignment horizontal="right" vertical="center" wrapText="1"/>
    </xf>
    <xf numFmtId="0" fontId="67" fillId="42" borderId="32" xfId="0" applyFont="1" applyFill="1" applyBorder="1" applyAlignment="1">
      <alignment horizontal="center" vertical="center"/>
    </xf>
    <xf numFmtId="0" fontId="67" fillId="42" borderId="32" xfId="0" applyFont="1" applyFill="1" applyBorder="1" applyAlignment="1">
      <alignment vertical="center" wrapText="1"/>
    </xf>
    <xf numFmtId="0" fontId="67" fillId="0" borderId="32" xfId="0" applyFont="1" applyFill="1" applyBorder="1" applyAlignment="1">
      <alignment horizontal="left" vertical="center" wrapText="1" indent="2"/>
    </xf>
    <xf numFmtId="0" fontId="67" fillId="0" borderId="31" xfId="0" applyFont="1" applyFill="1" applyBorder="1" applyAlignment="1">
      <alignment horizontal="right" vertical="center" wrapText="1"/>
    </xf>
    <xf numFmtId="0" fontId="62" fillId="42" borderId="27" xfId="0" applyFont="1" applyFill="1" applyBorder="1" applyAlignment="1">
      <alignment horizontal="center" vertical="center" wrapText="1"/>
    </xf>
    <xf numFmtId="0" fontId="62" fillId="42" borderId="25" xfId="0" applyFont="1" applyFill="1" applyBorder="1" applyAlignment="1">
      <alignment horizontal="center" vertical="center" wrapText="1"/>
    </xf>
    <xf numFmtId="0" fontId="62" fillId="42" borderId="35" xfId="0" applyFont="1" applyFill="1" applyBorder="1" applyAlignment="1">
      <alignment horizontal="center" vertical="center" wrapText="1"/>
    </xf>
    <xf numFmtId="0" fontId="62" fillId="0" borderId="36" xfId="0" applyFont="1" applyFill="1" applyBorder="1" applyAlignment="1">
      <alignment vertical="center" wrapText="1"/>
    </xf>
    <xf numFmtId="0" fontId="62" fillId="0" borderId="26" xfId="0" applyFont="1" applyFill="1" applyBorder="1" applyAlignment="1">
      <alignment horizontal="center" vertical="center" wrapText="1"/>
    </xf>
    <xf numFmtId="0" fontId="62" fillId="0" borderId="35" xfId="0" applyFont="1" applyFill="1" applyBorder="1" applyAlignment="1">
      <alignment horizontal="center" vertical="center" wrapText="1"/>
    </xf>
    <xf numFmtId="0" fontId="62" fillId="42" borderId="34" xfId="0" applyFont="1" applyFill="1" applyBorder="1" applyAlignment="1">
      <alignment horizontal="center" vertical="center" wrapText="1"/>
    </xf>
    <xf numFmtId="0" fontId="62" fillId="0" borderId="33" xfId="0" applyFont="1" applyFill="1" applyBorder="1" applyAlignment="1">
      <alignment horizontal="center" vertical="center" wrapText="1"/>
    </xf>
    <xf numFmtId="0" fontId="62" fillId="0" borderId="33" xfId="0" applyFont="1" applyFill="1" applyBorder="1" applyAlignment="1">
      <alignment vertical="center" wrapText="1"/>
    </xf>
    <xf numFmtId="0" fontId="62" fillId="0" borderId="32" xfId="0" applyFont="1" applyFill="1" applyBorder="1" applyAlignment="1">
      <alignment horizontal="center" vertical="center" wrapText="1"/>
    </xf>
    <xf numFmtId="0" fontId="62" fillId="0" borderId="34" xfId="0" applyFont="1" applyFill="1" applyBorder="1" applyAlignment="1">
      <alignment horizontal="center" vertical="center" wrapText="1"/>
    </xf>
    <xf numFmtId="0" fontId="66" fillId="42" borderId="1" xfId="0" applyFont="1" applyFill="1" applyBorder="1" applyAlignment="1">
      <alignment horizontal="center" vertical="center" wrapText="1"/>
    </xf>
    <xf numFmtId="4" fontId="62" fillId="0" borderId="0" xfId="0" applyNumberFormat="1" applyFont="1" applyFill="1" applyBorder="1" applyAlignment="1">
      <alignment horizontal="center" vertical="center" wrapText="1"/>
    </xf>
    <xf numFmtId="0" fontId="67" fillId="0" borderId="32" xfId="0" applyFont="1" applyFill="1" applyBorder="1" applyAlignment="1">
      <alignment horizontal="center" vertical="center" wrapText="1"/>
    </xf>
    <xf numFmtId="0" fontId="62" fillId="42" borderId="0" xfId="0" applyFont="1" applyFill="1" applyBorder="1" applyAlignment="1">
      <alignment horizontal="center" vertical="center" wrapText="1"/>
    </xf>
    <xf numFmtId="0" fontId="62" fillId="42" borderId="30" xfId="0" applyFont="1" applyFill="1" applyBorder="1" applyAlignment="1">
      <alignment horizontal="center" vertical="center" wrapText="1"/>
    </xf>
    <xf numFmtId="0" fontId="62" fillId="42" borderId="21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vertical="center"/>
    </xf>
    <xf numFmtId="0" fontId="62" fillId="0" borderId="28" xfId="0" applyFont="1" applyFill="1" applyBorder="1" applyAlignment="1">
      <alignment horizontal="justify" vertical="center"/>
    </xf>
    <xf numFmtId="0" fontId="62" fillId="0" borderId="0" xfId="0" applyFont="1" applyFill="1" applyBorder="1" applyAlignment="1">
      <alignment horizontal="justify" vertical="center"/>
    </xf>
    <xf numFmtId="0" fontId="62" fillId="0" borderId="29" xfId="0" applyFont="1" applyFill="1" applyBorder="1" applyAlignment="1">
      <alignment horizontal="justify" vertical="center"/>
    </xf>
    <xf numFmtId="0" fontId="64" fillId="40" borderId="26" xfId="0" applyFont="1" applyFill="1" applyBorder="1" applyAlignment="1">
      <alignment horizontal="center" vertical="center" wrapText="1"/>
    </xf>
    <xf numFmtId="0" fontId="64" fillId="40" borderId="36" xfId="0" applyFont="1" applyFill="1" applyBorder="1" applyAlignment="1">
      <alignment horizontal="center" vertical="center" wrapText="1"/>
    </xf>
    <xf numFmtId="0" fontId="67" fillId="0" borderId="33" xfId="0" applyFont="1" applyFill="1" applyBorder="1" applyAlignment="1">
      <alignment vertical="center" wrapText="1"/>
    </xf>
    <xf numFmtId="0" fontId="66" fillId="0" borderId="0" xfId="0" applyFont="1" applyFill="1" applyBorder="1" applyAlignment="1">
      <alignment horizontal="justify" vertical="center"/>
    </xf>
    <xf numFmtId="0" fontId="56" fillId="34" borderId="15" xfId="38" applyFont="1" applyFill="1" applyBorder="1" applyAlignment="1">
      <alignment horizontal="right"/>
    </xf>
    <xf numFmtId="0" fontId="54" fillId="34" borderId="15" xfId="38" applyFont="1" applyFill="1" applyBorder="1" applyAlignment="1">
      <alignment horizontal="right"/>
    </xf>
    <xf numFmtId="3" fontId="61" fillId="34" borderId="15" xfId="0" applyNumberFormat="1" applyFont="1" applyFill="1" applyBorder="1" applyAlignment="1">
      <alignment vertical="center" wrapText="1"/>
    </xf>
    <xf numFmtId="0" fontId="54" fillId="34" borderId="14" xfId="0" applyFont="1" applyFill="1" applyBorder="1" applyAlignment="1">
      <alignment vertical="center" wrapText="1"/>
    </xf>
    <xf numFmtId="0" fontId="54" fillId="34" borderId="15" xfId="0" applyFont="1" applyFill="1" applyBorder="1" applyAlignment="1">
      <alignment vertical="center" wrapText="1"/>
    </xf>
    <xf numFmtId="3" fontId="54" fillId="34" borderId="15" xfId="0" applyNumberFormat="1" applyFont="1" applyFill="1" applyBorder="1" applyAlignment="1">
      <alignment vertical="center" wrapText="1"/>
    </xf>
    <xf numFmtId="0" fontId="54" fillId="0" borderId="14" xfId="0" applyFont="1" applyFill="1" applyBorder="1"/>
    <xf numFmtId="0" fontId="54" fillId="0" borderId="15" xfId="0" applyFont="1" applyFill="1" applyBorder="1"/>
    <xf numFmtId="3" fontId="56" fillId="34" borderId="8" xfId="38" applyNumberFormat="1" applyFont="1" applyFill="1" applyBorder="1" applyAlignment="1">
      <alignment horizontal="right"/>
    </xf>
    <xf numFmtId="0" fontId="56" fillId="34" borderId="131" xfId="0" applyFont="1" applyFill="1" applyBorder="1" applyAlignment="1">
      <alignment vertical="center" wrapText="1"/>
    </xf>
    <xf numFmtId="0" fontId="56" fillId="34" borderId="0" xfId="0" applyFont="1" applyFill="1" applyBorder="1" applyAlignment="1">
      <alignment vertical="center" wrapText="1"/>
    </xf>
    <xf numFmtId="0" fontId="56" fillId="34" borderId="48" xfId="0" applyFont="1" applyFill="1" applyBorder="1" applyAlignment="1">
      <alignment vertical="center" wrapText="1"/>
    </xf>
    <xf numFmtId="0" fontId="54" fillId="0" borderId="131" xfId="0" applyFont="1" applyFill="1" applyBorder="1"/>
    <xf numFmtId="0" fontId="54" fillId="0" borderId="48" xfId="0" applyFont="1" applyFill="1" applyBorder="1"/>
    <xf numFmtId="3" fontId="56" fillId="34" borderId="23" xfId="38" applyNumberFormat="1" applyFont="1" applyFill="1" applyBorder="1" applyAlignment="1">
      <alignment horizontal="right"/>
    </xf>
    <xf numFmtId="3" fontId="56" fillId="34" borderId="9" xfId="38" applyNumberFormat="1" applyFont="1" applyFill="1" applyBorder="1" applyAlignment="1">
      <alignment horizontal="right"/>
    </xf>
    <xf numFmtId="0" fontId="3" fillId="33" borderId="0" xfId="0" applyNumberFormat="1" applyFont="1" applyFill="1" applyBorder="1" applyAlignment="1" applyProtection="1">
      <alignment horizontal="left" vertical="top" wrapText="1"/>
    </xf>
    <xf numFmtId="0" fontId="8" fillId="33" borderId="52" xfId="0" applyNumberFormat="1" applyFont="1" applyFill="1" applyBorder="1" applyAlignment="1" applyProtection="1">
      <alignment horizontal="center" vertical="center" wrapText="1"/>
    </xf>
    <xf numFmtId="0" fontId="8" fillId="33" borderId="54" xfId="0" applyNumberFormat="1" applyFont="1" applyFill="1" applyBorder="1" applyAlignment="1" applyProtection="1">
      <alignment horizontal="center" vertical="center" wrapText="1"/>
    </xf>
    <xf numFmtId="0" fontId="8" fillId="33" borderId="53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left" vertical="top" wrapText="1"/>
    </xf>
    <xf numFmtId="0" fontId="8" fillId="33" borderId="55" xfId="0" applyNumberFormat="1" applyFont="1" applyFill="1" applyBorder="1" applyAlignment="1" applyProtection="1">
      <alignment horizontal="center" vertical="center" wrapText="1"/>
    </xf>
    <xf numFmtId="0" fontId="8" fillId="33" borderId="0" xfId="0" applyNumberFormat="1" applyFont="1" applyFill="1" applyBorder="1" applyAlignment="1" applyProtection="1">
      <alignment horizontal="center" vertical="center" wrapText="1"/>
    </xf>
    <xf numFmtId="0" fontId="8" fillId="33" borderId="56" xfId="0" applyNumberFormat="1" applyFont="1" applyFill="1" applyBorder="1" applyAlignment="1" applyProtection="1">
      <alignment horizontal="center" vertical="center" wrapText="1"/>
    </xf>
    <xf numFmtId="0" fontId="8" fillId="33" borderId="57" xfId="0" applyNumberFormat="1" applyFont="1" applyFill="1" applyBorder="1" applyAlignment="1" applyProtection="1">
      <alignment horizontal="center" vertical="center" wrapText="1"/>
    </xf>
    <xf numFmtId="0" fontId="8" fillId="33" borderId="58" xfId="0" applyNumberFormat="1" applyFont="1" applyFill="1" applyBorder="1" applyAlignment="1" applyProtection="1">
      <alignment horizontal="center" vertical="center" wrapText="1"/>
    </xf>
    <xf numFmtId="0" fontId="8" fillId="33" borderId="59" xfId="0" applyNumberFormat="1" applyFont="1" applyFill="1" applyBorder="1" applyAlignment="1" applyProtection="1">
      <alignment horizontal="center" vertical="center" wrapText="1"/>
    </xf>
    <xf numFmtId="3" fontId="2" fillId="0" borderId="48" xfId="0" applyNumberFormat="1" applyFont="1" applyFill="1" applyBorder="1" applyAlignment="1" applyProtection="1">
      <alignment horizontal="right" vertical="top" wrapText="1"/>
    </xf>
    <xf numFmtId="3" fontId="2" fillId="0" borderId="47" xfId="0" applyNumberFormat="1" applyFont="1" applyFill="1" applyBorder="1" applyAlignment="1" applyProtection="1">
      <alignment horizontal="right" vertical="top" wrapText="1"/>
    </xf>
    <xf numFmtId="0" fontId="3" fillId="0" borderId="47" xfId="0" applyNumberFormat="1" applyFont="1" applyFill="1" applyBorder="1" applyAlignment="1" applyProtection="1">
      <alignment horizontal="center" vertical="top" wrapText="1"/>
    </xf>
    <xf numFmtId="0" fontId="6" fillId="0" borderId="0" xfId="0" applyNumberFormat="1" applyFont="1" applyFill="1" applyBorder="1" applyAlignment="1" applyProtection="1">
      <alignment horizontal="left" vertical="top" wrapText="1"/>
    </xf>
    <xf numFmtId="0" fontId="3" fillId="0" borderId="48" xfId="0" applyNumberFormat="1" applyFont="1" applyFill="1" applyBorder="1" applyAlignment="1" applyProtection="1">
      <alignment horizontal="center" vertical="top" wrapText="1"/>
    </xf>
    <xf numFmtId="3" fontId="5" fillId="0" borderId="0" xfId="0" applyNumberFormat="1" applyFont="1" applyFill="1" applyBorder="1" applyAlignment="1" applyProtection="1">
      <alignment horizontal="right" vertical="top" wrapText="1"/>
    </xf>
    <xf numFmtId="0" fontId="3" fillId="0" borderId="0" xfId="0" applyNumberFormat="1" applyFont="1" applyFill="1" applyBorder="1" applyAlignment="1" applyProtection="1">
      <alignment horizontal="left" vertical="top" wrapText="1"/>
    </xf>
    <xf numFmtId="0" fontId="5" fillId="0" borderId="0" xfId="0" applyNumberFormat="1" applyFont="1" applyFill="1" applyBorder="1" applyAlignment="1" applyProtection="1">
      <alignment horizontal="left" vertical="top" wrapText="1"/>
    </xf>
    <xf numFmtId="0" fontId="2" fillId="0" borderId="46" xfId="0" applyNumberFormat="1" applyFont="1" applyFill="1" applyBorder="1" applyAlignment="1" applyProtection="1">
      <alignment horizontal="left" vertical="top" wrapText="1"/>
    </xf>
    <xf numFmtId="0" fontId="2" fillId="0" borderId="0" xfId="0" applyNumberFormat="1" applyFont="1" applyFill="1" applyBorder="1" applyAlignment="1" applyProtection="1">
      <alignment horizontal="left" vertical="top" wrapText="1"/>
    </xf>
    <xf numFmtId="3" fontId="2" fillId="0" borderId="0" xfId="0" applyNumberFormat="1" applyFont="1" applyFill="1" applyBorder="1" applyAlignment="1" applyProtection="1">
      <alignment horizontal="right" vertical="top" wrapText="1"/>
    </xf>
    <xf numFmtId="3" fontId="5" fillId="0" borderId="48" xfId="0" applyNumberFormat="1" applyFont="1" applyFill="1" applyBorder="1" applyAlignment="1" applyProtection="1">
      <alignment horizontal="right" vertical="top" wrapText="1"/>
    </xf>
    <xf numFmtId="3" fontId="5" fillId="0" borderId="47" xfId="0" applyNumberFormat="1" applyFont="1" applyFill="1" applyBorder="1" applyAlignment="1" applyProtection="1">
      <alignment horizontal="right" vertical="top" wrapText="1"/>
    </xf>
    <xf numFmtId="0" fontId="3" fillId="0" borderId="48" xfId="0" applyNumberFormat="1" applyFont="1" applyFill="1" applyBorder="1" applyAlignment="1" applyProtection="1">
      <alignment horizontal="left" vertical="top" wrapText="1"/>
    </xf>
    <xf numFmtId="0" fontId="3" fillId="0" borderId="47" xfId="0" applyNumberFormat="1" applyFont="1" applyFill="1" applyBorder="1" applyAlignment="1" applyProtection="1">
      <alignment horizontal="left" vertical="top" wrapText="1"/>
    </xf>
    <xf numFmtId="3" fontId="7" fillId="0" borderId="0" xfId="0" applyNumberFormat="1" applyFont="1" applyFill="1" applyBorder="1" applyAlignment="1" applyProtection="1">
      <alignment horizontal="right" vertical="top" wrapText="1"/>
    </xf>
    <xf numFmtId="0" fontId="7" fillId="0" borderId="0" xfId="0" applyNumberFormat="1" applyFont="1" applyFill="1" applyBorder="1" applyAlignment="1" applyProtection="1">
      <alignment horizontal="left" vertical="top" wrapText="1"/>
    </xf>
    <xf numFmtId="3" fontId="7" fillId="0" borderId="48" xfId="0" applyNumberFormat="1" applyFont="1" applyFill="1" applyBorder="1" applyAlignment="1" applyProtection="1">
      <alignment horizontal="right" vertical="top" wrapText="1"/>
    </xf>
    <xf numFmtId="3" fontId="7" fillId="0" borderId="47" xfId="0" applyNumberFormat="1" applyFont="1" applyFill="1" applyBorder="1" applyAlignment="1" applyProtection="1">
      <alignment horizontal="right" vertical="top" wrapText="1"/>
    </xf>
    <xf numFmtId="4" fontId="5" fillId="0" borderId="48" xfId="0" applyNumberFormat="1" applyFont="1" applyFill="1" applyBorder="1" applyAlignment="1" applyProtection="1">
      <alignment horizontal="right" vertical="top" wrapText="1"/>
    </xf>
    <xf numFmtId="4" fontId="5" fillId="0" borderId="47" xfId="0" applyNumberFormat="1" applyFont="1" applyFill="1" applyBorder="1" applyAlignment="1" applyProtection="1">
      <alignment horizontal="right" vertical="top" wrapText="1"/>
    </xf>
    <xf numFmtId="0" fontId="3" fillId="0" borderId="46" xfId="0" applyNumberFormat="1" applyFont="1" applyFill="1" applyBorder="1" applyAlignment="1" applyProtection="1">
      <alignment horizontal="left" vertical="top" wrapText="1"/>
    </xf>
    <xf numFmtId="0" fontId="3" fillId="0" borderId="51" xfId="0" applyNumberFormat="1" applyFont="1" applyFill="1" applyBorder="1" applyAlignment="1" applyProtection="1">
      <alignment horizontal="left" vertical="top" wrapText="1"/>
    </xf>
    <xf numFmtId="0" fontId="3" fillId="0" borderId="49" xfId="0" applyNumberFormat="1" applyFont="1" applyFill="1" applyBorder="1" applyAlignment="1" applyProtection="1">
      <alignment horizontal="left" vertical="top" wrapText="1"/>
    </xf>
    <xf numFmtId="0" fontId="5" fillId="0" borderId="48" xfId="0" applyNumberFormat="1" applyFont="1" applyFill="1" applyBorder="1" applyAlignment="1" applyProtection="1">
      <alignment horizontal="right" vertical="top" wrapText="1"/>
    </xf>
    <xf numFmtId="0" fontId="5" fillId="0" borderId="47" xfId="0" applyNumberFormat="1" applyFont="1" applyFill="1" applyBorder="1" applyAlignment="1" applyProtection="1">
      <alignment horizontal="right" vertical="top" wrapText="1"/>
    </xf>
    <xf numFmtId="0" fontId="7" fillId="0" borderId="49" xfId="0" applyNumberFormat="1" applyFont="1" applyFill="1" applyBorder="1" applyAlignment="1" applyProtection="1">
      <alignment horizontal="left" vertical="top" wrapText="1"/>
    </xf>
    <xf numFmtId="3" fontId="7" fillId="0" borderId="49" xfId="0" applyNumberFormat="1" applyFont="1" applyFill="1" applyBorder="1" applyAlignment="1" applyProtection="1">
      <alignment horizontal="right" vertical="top" wrapText="1"/>
    </xf>
    <xf numFmtId="3" fontId="7" fillId="0" borderId="50" xfId="0" applyNumberFormat="1" applyFont="1" applyFill="1" applyBorder="1" applyAlignment="1" applyProtection="1">
      <alignment horizontal="right" vertical="top" wrapText="1"/>
    </xf>
    <xf numFmtId="0" fontId="4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6" fillId="34" borderId="0" xfId="0" applyFont="1" applyFill="1" applyBorder="1" applyAlignment="1" applyProtection="1">
      <alignment horizontal="center"/>
      <protection locked="0"/>
    </xf>
    <xf numFmtId="0" fontId="14" fillId="34" borderId="0" xfId="0" applyFont="1" applyFill="1" applyBorder="1" applyAlignment="1" applyProtection="1">
      <alignment horizontal="center" vertical="top" wrapText="1"/>
      <protection locked="0"/>
    </xf>
    <xf numFmtId="0" fontId="14" fillId="34" borderId="0" xfId="0" applyFont="1" applyFill="1" applyBorder="1" applyAlignment="1" applyProtection="1">
      <alignment horizontal="left" vertical="top"/>
    </xf>
    <xf numFmtId="0" fontId="14" fillId="34" borderId="0" xfId="0" applyFont="1" applyFill="1" applyBorder="1" applyAlignment="1" applyProtection="1">
      <alignment horizontal="center"/>
      <protection locked="0"/>
    </xf>
    <xf numFmtId="0" fontId="14" fillId="34" borderId="0" xfId="0" applyFont="1" applyFill="1" applyBorder="1" applyAlignment="1" applyProtection="1">
      <alignment horizontal="center" vertical="center"/>
      <protection locked="0"/>
    </xf>
    <xf numFmtId="0" fontId="12" fillId="34" borderId="0" xfId="0" applyFont="1" applyFill="1" applyBorder="1" applyAlignment="1" applyProtection="1">
      <alignment horizontal="left" vertical="top"/>
    </xf>
    <xf numFmtId="0" fontId="12" fillId="36" borderId="64" xfId="1" applyNumberFormat="1" applyFont="1" applyFill="1" applyBorder="1" applyAlignment="1" applyProtection="1">
      <alignment horizontal="left" vertical="center"/>
    </xf>
    <xf numFmtId="0" fontId="12" fillId="36" borderId="65" xfId="1" applyNumberFormat="1" applyFont="1" applyFill="1" applyBorder="1" applyAlignment="1" applyProtection="1">
      <alignment horizontal="left" vertical="center"/>
    </xf>
    <xf numFmtId="0" fontId="47" fillId="0" borderId="69" xfId="0" applyFont="1" applyFill="1" applyBorder="1" applyAlignment="1" applyProtection="1">
      <alignment horizontal="left" vertical="center"/>
    </xf>
    <xf numFmtId="0" fontId="47" fillId="0" borderId="70" xfId="0" applyFont="1" applyFill="1" applyBorder="1" applyAlignment="1" applyProtection="1">
      <alignment horizontal="left" vertical="center"/>
    </xf>
    <xf numFmtId="0" fontId="9" fillId="34" borderId="0" xfId="37" applyFont="1" applyFill="1" applyBorder="1" applyAlignment="1" applyProtection="1">
      <alignment horizontal="center"/>
    </xf>
    <xf numFmtId="0" fontId="11" fillId="34" borderId="0" xfId="37" applyFont="1" applyFill="1" applyBorder="1" applyAlignment="1" applyProtection="1">
      <alignment horizontal="center"/>
      <protection locked="0"/>
    </xf>
    <xf numFmtId="0" fontId="47" fillId="35" borderId="60" xfId="37" applyFont="1" applyFill="1" applyBorder="1" applyAlignment="1" applyProtection="1">
      <alignment horizontal="center" vertical="center" wrapText="1"/>
    </xf>
    <xf numFmtId="0" fontId="47" fillId="35" borderId="61" xfId="37" applyFont="1" applyFill="1" applyBorder="1" applyAlignment="1" applyProtection="1">
      <alignment horizontal="center" vertical="center" wrapText="1"/>
    </xf>
    <xf numFmtId="0" fontId="9" fillId="34" borderId="0" xfId="0" applyFont="1" applyFill="1" applyBorder="1" applyAlignment="1" applyProtection="1">
      <alignment horizontal="center"/>
    </xf>
    <xf numFmtId="0" fontId="12" fillId="0" borderId="64" xfId="1" applyNumberFormat="1" applyFont="1" applyFill="1" applyBorder="1" applyAlignment="1" applyProtection="1">
      <alignment horizontal="left" vertical="center"/>
    </xf>
    <xf numFmtId="0" fontId="12" fillId="0" borderId="65" xfId="1" applyNumberFormat="1" applyFont="1" applyFill="1" applyBorder="1" applyAlignment="1" applyProtection="1">
      <alignment horizontal="left" vertical="center"/>
    </xf>
    <xf numFmtId="0" fontId="9" fillId="34" borderId="72" xfId="0" applyFont="1" applyFill="1" applyBorder="1" applyAlignment="1" applyProtection="1">
      <alignment horizontal="center"/>
    </xf>
    <xf numFmtId="0" fontId="9" fillId="34" borderId="73" xfId="0" applyFont="1" applyFill="1" applyBorder="1" applyAlignment="1" applyProtection="1">
      <alignment horizontal="center"/>
    </xf>
    <xf numFmtId="0" fontId="9" fillId="34" borderId="74" xfId="0" applyFont="1" applyFill="1" applyBorder="1" applyAlignment="1" applyProtection="1">
      <alignment horizontal="center"/>
    </xf>
    <xf numFmtId="0" fontId="9" fillId="34" borderId="75" xfId="37" applyFont="1" applyFill="1" applyBorder="1" applyAlignment="1" applyProtection="1">
      <alignment horizontal="center"/>
    </xf>
    <xf numFmtId="0" fontId="9" fillId="34" borderId="76" xfId="37" applyFont="1" applyFill="1" applyBorder="1" applyAlignment="1" applyProtection="1">
      <alignment horizontal="center"/>
    </xf>
    <xf numFmtId="0" fontId="19" fillId="34" borderId="75" xfId="37" applyFont="1" applyFill="1" applyBorder="1" applyAlignment="1" applyProtection="1">
      <alignment horizontal="center"/>
    </xf>
    <xf numFmtId="0" fontId="19" fillId="34" borderId="0" xfId="37" applyFont="1" applyFill="1" applyBorder="1" applyAlignment="1" applyProtection="1">
      <alignment horizontal="center"/>
    </xf>
    <xf numFmtId="0" fontId="19" fillId="34" borderId="76" xfId="37" applyFont="1" applyFill="1" applyBorder="1" applyAlignment="1" applyProtection="1">
      <alignment horizontal="center"/>
    </xf>
    <xf numFmtId="0" fontId="55" fillId="35" borderId="94" xfId="0" applyFont="1" applyFill="1" applyBorder="1" applyAlignment="1">
      <alignment horizontal="center" vertical="center"/>
    </xf>
    <xf numFmtId="0" fontId="55" fillId="35" borderId="92" xfId="0" applyFont="1" applyFill="1" applyBorder="1" applyAlignment="1">
      <alignment horizontal="center" vertical="center"/>
    </xf>
    <xf numFmtId="0" fontId="54" fillId="34" borderId="4" xfId="0" applyFont="1" applyFill="1" applyBorder="1" applyAlignment="1">
      <alignment horizontal="left" vertical="center" wrapText="1" indent="2"/>
    </xf>
    <xf numFmtId="0" fontId="54" fillId="34" borderId="5" xfId="0" applyFont="1" applyFill="1" applyBorder="1" applyAlignment="1">
      <alignment horizontal="left" vertical="center" wrapText="1" indent="2"/>
    </xf>
    <xf numFmtId="0" fontId="54" fillId="0" borderId="7" xfId="0" applyFont="1" applyFill="1" applyBorder="1" applyAlignment="1">
      <alignment horizontal="left" vertical="center" wrapText="1" indent="2"/>
    </xf>
    <xf numFmtId="0" fontId="54" fillId="0" borderId="8" xfId="0" applyFont="1" applyFill="1" applyBorder="1" applyAlignment="1">
      <alignment horizontal="left" vertical="center" wrapText="1" indent="2"/>
    </xf>
    <xf numFmtId="0" fontId="54" fillId="34" borderId="0" xfId="0" applyFont="1" applyFill="1" applyBorder="1" applyAlignment="1">
      <alignment horizontal="left" wrapText="1"/>
    </xf>
    <xf numFmtId="0" fontId="54" fillId="34" borderId="0" xfId="0" applyFont="1" applyFill="1" applyBorder="1" applyAlignment="1">
      <alignment horizontal="left"/>
    </xf>
    <xf numFmtId="0" fontId="20" fillId="0" borderId="85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86" xfId="0" applyFont="1" applyFill="1" applyBorder="1" applyAlignment="1">
      <alignment horizontal="center"/>
    </xf>
    <xf numFmtId="0" fontId="20" fillId="0" borderId="87" xfId="0" applyFont="1" applyFill="1" applyBorder="1" applyAlignment="1">
      <alignment horizontal="center"/>
    </xf>
    <xf numFmtId="0" fontId="20" fillId="0" borderId="88" xfId="0" applyFont="1" applyFill="1" applyBorder="1" applyAlignment="1">
      <alignment horizontal="center"/>
    </xf>
    <xf numFmtId="0" fontId="20" fillId="0" borderId="89" xfId="0" applyFont="1" applyFill="1" applyBorder="1" applyAlignment="1">
      <alignment horizontal="center"/>
    </xf>
    <xf numFmtId="0" fontId="55" fillId="35" borderId="90" xfId="0" applyFont="1" applyFill="1" applyBorder="1" applyAlignment="1">
      <alignment horizontal="center" vertical="center"/>
    </xf>
    <xf numFmtId="0" fontId="55" fillId="35" borderId="91" xfId="0" applyFont="1" applyFill="1" applyBorder="1" applyAlignment="1">
      <alignment horizontal="center" vertical="center"/>
    </xf>
    <xf numFmtId="0" fontId="56" fillId="34" borderId="4" xfId="0" applyFont="1" applyFill="1" applyBorder="1" applyAlignment="1">
      <alignment horizontal="left" vertical="center" wrapText="1"/>
    </xf>
    <xf numFmtId="0" fontId="56" fillId="34" borderId="5" xfId="0" applyFont="1" applyFill="1" applyBorder="1" applyAlignment="1">
      <alignment horizontal="left" vertical="center" wrapText="1"/>
    </xf>
    <xf numFmtId="0" fontId="56" fillId="34" borderId="7" xfId="0" applyFont="1" applyFill="1" applyBorder="1" applyAlignment="1">
      <alignment horizontal="left" vertical="center" wrapText="1"/>
    </xf>
    <xf numFmtId="0" fontId="56" fillId="34" borderId="8" xfId="0" applyFont="1" applyFill="1" applyBorder="1" applyAlignment="1">
      <alignment horizontal="left" vertical="center" wrapText="1"/>
    </xf>
    <xf numFmtId="0" fontId="20" fillId="0" borderId="82" xfId="0" applyFont="1" applyFill="1" applyBorder="1" applyAlignment="1">
      <alignment horizontal="center"/>
    </xf>
    <xf numFmtId="0" fontId="20" fillId="0" borderId="83" xfId="0" applyFont="1" applyFill="1" applyBorder="1" applyAlignment="1">
      <alignment horizontal="center"/>
    </xf>
    <xf numFmtId="0" fontId="20" fillId="0" borderId="84" xfId="0" applyFont="1" applyFill="1" applyBorder="1" applyAlignment="1">
      <alignment horizontal="center"/>
    </xf>
    <xf numFmtId="0" fontId="54" fillId="34" borderId="11" xfId="0" applyFont="1" applyFill="1" applyBorder="1" applyAlignment="1">
      <alignment horizontal="left" vertical="top" wrapText="1" indent="1"/>
    </xf>
    <xf numFmtId="0" fontId="54" fillId="34" borderId="12" xfId="0" applyFont="1" applyFill="1" applyBorder="1" applyAlignment="1">
      <alignment horizontal="left" vertical="top" wrapText="1" indent="1"/>
    </xf>
    <xf numFmtId="0" fontId="54" fillId="0" borderId="7" xfId="0" applyFont="1" applyFill="1" applyBorder="1" applyAlignment="1">
      <alignment horizontal="left" vertical="center" wrapText="1"/>
    </xf>
    <xf numFmtId="0" fontId="54" fillId="0" borderId="8" xfId="0" applyFont="1" applyFill="1" applyBorder="1" applyAlignment="1">
      <alignment horizontal="left" vertical="center" wrapText="1"/>
    </xf>
    <xf numFmtId="0" fontId="54" fillId="34" borderId="14" xfId="0" applyFont="1" applyFill="1" applyBorder="1" applyAlignment="1">
      <alignment horizontal="left" vertical="center" wrapText="1"/>
    </xf>
    <xf numFmtId="0" fontId="54" fillId="34" borderId="0" xfId="0" applyFont="1" applyFill="1" applyBorder="1" applyAlignment="1">
      <alignment horizontal="left" vertical="center" wrapText="1"/>
    </xf>
    <xf numFmtId="0" fontId="54" fillId="34" borderId="15" xfId="0" applyFont="1" applyFill="1" applyBorder="1" applyAlignment="1">
      <alignment horizontal="left" vertical="center" wrapText="1"/>
    </xf>
    <xf numFmtId="0" fontId="56" fillId="34" borderId="7" xfId="38" applyFont="1" applyFill="1" applyBorder="1" applyAlignment="1">
      <alignment horizontal="left"/>
    </xf>
    <xf numFmtId="0" fontId="56" fillId="34" borderId="18" xfId="38" applyFont="1" applyFill="1" applyBorder="1" applyAlignment="1">
      <alignment horizontal="left"/>
    </xf>
    <xf numFmtId="0" fontId="56" fillId="34" borderId="8" xfId="38" applyFont="1" applyFill="1" applyBorder="1" applyAlignment="1">
      <alignment horizontal="left"/>
    </xf>
    <xf numFmtId="0" fontId="56" fillId="34" borderId="104" xfId="38" applyFont="1" applyFill="1" applyBorder="1" applyAlignment="1">
      <alignment horizontal="left"/>
    </xf>
    <xf numFmtId="0" fontId="56" fillId="34" borderId="53" xfId="38" applyFont="1" applyFill="1" applyBorder="1" applyAlignment="1">
      <alignment horizontal="left"/>
    </xf>
    <xf numFmtId="0" fontId="56" fillId="34" borderId="14" xfId="0" applyFont="1" applyFill="1" applyBorder="1" applyAlignment="1">
      <alignment horizontal="left" vertical="center" wrapText="1"/>
    </xf>
    <xf numFmtId="0" fontId="56" fillId="34" borderId="0" xfId="0" applyFont="1" applyFill="1" applyBorder="1" applyAlignment="1">
      <alignment horizontal="left" vertical="center" wrapText="1"/>
    </xf>
    <xf numFmtId="0" fontId="56" fillId="34" borderId="15" xfId="0" applyFont="1" applyFill="1" applyBorder="1" applyAlignment="1">
      <alignment horizontal="left" vertical="center" wrapText="1"/>
    </xf>
    <xf numFmtId="0" fontId="56" fillId="34" borderId="105" xfId="38" applyFont="1" applyFill="1" applyBorder="1" applyAlignment="1">
      <alignment horizontal="left"/>
    </xf>
    <xf numFmtId="0" fontId="20" fillId="0" borderId="95" xfId="0" applyFont="1" applyFill="1" applyBorder="1" applyAlignment="1">
      <alignment horizontal="center"/>
    </xf>
    <xf numFmtId="0" fontId="20" fillId="0" borderId="96" xfId="0" applyFont="1" applyFill="1" applyBorder="1" applyAlignment="1">
      <alignment horizontal="center"/>
    </xf>
    <xf numFmtId="0" fontId="20" fillId="0" borderId="97" xfId="0" applyFont="1" applyFill="1" applyBorder="1" applyAlignment="1">
      <alignment horizontal="center"/>
    </xf>
    <xf numFmtId="0" fontId="20" fillId="0" borderId="98" xfId="0" applyFont="1" applyFill="1" applyBorder="1" applyAlignment="1">
      <alignment horizontal="center"/>
    </xf>
    <xf numFmtId="0" fontId="20" fillId="0" borderId="99" xfId="0" applyFont="1" applyFill="1" applyBorder="1" applyAlignment="1">
      <alignment horizontal="center"/>
    </xf>
    <xf numFmtId="0" fontId="20" fillId="0" borderId="100" xfId="0" applyFont="1" applyFill="1" applyBorder="1" applyAlignment="1" applyProtection="1">
      <alignment horizontal="center"/>
      <protection locked="0"/>
    </xf>
    <xf numFmtId="0" fontId="20" fillId="0" borderId="101" xfId="0" applyFont="1" applyFill="1" applyBorder="1" applyAlignment="1" applyProtection="1">
      <alignment horizontal="center"/>
      <protection locked="0"/>
    </xf>
    <xf numFmtId="0" fontId="20" fillId="0" borderId="102" xfId="0" applyFont="1" applyFill="1" applyBorder="1" applyAlignment="1" applyProtection="1">
      <alignment horizontal="center"/>
      <protection locked="0"/>
    </xf>
    <xf numFmtId="37" fontId="55" fillId="35" borderId="103" xfId="38" applyNumberFormat="1" applyFont="1" applyFill="1" applyBorder="1" applyAlignment="1">
      <alignment horizontal="center" vertical="center"/>
    </xf>
    <xf numFmtId="37" fontId="55" fillId="35" borderId="103" xfId="38" applyNumberFormat="1" applyFont="1" applyFill="1" applyBorder="1" applyAlignment="1">
      <alignment horizontal="center" vertical="center" wrapText="1"/>
    </xf>
    <xf numFmtId="0" fontId="56" fillId="34" borderId="108" xfId="38" applyFont="1" applyFill="1" applyBorder="1" applyAlignment="1">
      <alignment horizontal="left"/>
    </xf>
    <xf numFmtId="0" fontId="56" fillId="34" borderId="109" xfId="38" applyFont="1" applyFill="1" applyBorder="1" applyAlignment="1">
      <alignment horizontal="left"/>
    </xf>
    <xf numFmtId="0" fontId="56" fillId="34" borderId="110" xfId="38" applyFont="1" applyFill="1" applyBorder="1" applyAlignment="1">
      <alignment horizontal="left"/>
    </xf>
    <xf numFmtId="0" fontId="56" fillId="34" borderId="18" xfId="0" applyFont="1" applyFill="1" applyBorder="1" applyAlignment="1">
      <alignment horizontal="left" vertical="center" wrapText="1"/>
    </xf>
    <xf numFmtId="0" fontId="54" fillId="0" borderId="14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54" fillId="0" borderId="15" xfId="0" applyFont="1" applyFill="1" applyBorder="1" applyAlignment="1">
      <alignment horizontal="left" vertical="center" wrapText="1"/>
    </xf>
    <xf numFmtId="0" fontId="56" fillId="0" borderId="14" xfId="0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left" vertical="center" wrapText="1"/>
    </xf>
    <xf numFmtId="0" fontId="56" fillId="0" borderId="15" xfId="0" applyFont="1" applyFill="1" applyBorder="1" applyAlignment="1">
      <alignment horizontal="left" vertical="center" wrapText="1"/>
    </xf>
    <xf numFmtId="37" fontId="55" fillId="35" borderId="106" xfId="38" applyNumberFormat="1" applyFont="1" applyFill="1" applyBorder="1" applyAlignment="1">
      <alignment horizontal="center" vertical="center" wrapText="1"/>
    </xf>
    <xf numFmtId="37" fontId="55" fillId="35" borderId="107" xfId="38" applyNumberFormat="1" applyFont="1" applyFill="1" applyBorder="1" applyAlignment="1">
      <alignment horizontal="center" vertical="center" wrapText="1"/>
    </xf>
    <xf numFmtId="0" fontId="20" fillId="0" borderId="111" xfId="0" applyFont="1" applyFill="1" applyBorder="1" applyAlignment="1">
      <alignment horizontal="center"/>
    </xf>
    <xf numFmtId="0" fontId="20" fillId="0" borderId="112" xfId="0" applyFont="1" applyFill="1" applyBorder="1" applyAlignment="1">
      <alignment horizontal="center"/>
    </xf>
    <xf numFmtId="0" fontId="20" fillId="0" borderId="113" xfId="0" applyFont="1" applyFill="1" applyBorder="1" applyAlignment="1">
      <alignment horizontal="center"/>
    </xf>
    <xf numFmtId="0" fontId="20" fillId="0" borderId="114" xfId="0" applyFont="1" applyFill="1" applyBorder="1" applyAlignment="1">
      <alignment horizontal="center"/>
    </xf>
    <xf numFmtId="0" fontId="20" fillId="0" borderId="115" xfId="0" applyFont="1" applyFill="1" applyBorder="1" applyAlignment="1">
      <alignment horizontal="center"/>
    </xf>
    <xf numFmtId="0" fontId="26" fillId="0" borderId="116" xfId="0" applyFont="1" applyFill="1" applyBorder="1" applyAlignment="1" applyProtection="1">
      <alignment horizontal="center"/>
      <protection locked="0"/>
    </xf>
    <xf numFmtId="0" fontId="55" fillId="35" borderId="62" xfId="0" applyFont="1" applyFill="1" applyBorder="1" applyAlignment="1">
      <alignment horizontal="center" vertical="center"/>
    </xf>
    <xf numFmtId="0" fontId="55" fillId="35" borderId="117" xfId="0" applyFont="1" applyFill="1" applyBorder="1" applyAlignment="1">
      <alignment horizontal="center" vertical="center"/>
    </xf>
    <xf numFmtId="0" fontId="55" fillId="35" borderId="62" xfId="0" applyFont="1" applyFill="1" applyBorder="1" applyAlignment="1">
      <alignment horizontal="center" vertical="center" wrapText="1"/>
    </xf>
    <xf numFmtId="0" fontId="56" fillId="34" borderId="22" xfId="0" applyFont="1" applyFill="1" applyBorder="1" applyAlignment="1">
      <alignment horizontal="left" vertical="center" wrapText="1"/>
    </xf>
    <xf numFmtId="0" fontId="56" fillId="34" borderId="14" xfId="0" applyFont="1" applyFill="1" applyBorder="1" applyAlignment="1">
      <alignment horizontal="left" vertical="top"/>
    </xf>
    <xf numFmtId="0" fontId="56" fillId="34" borderId="15" xfId="0" applyFont="1" applyFill="1" applyBorder="1" applyAlignment="1">
      <alignment horizontal="left" vertical="top"/>
    </xf>
    <xf numFmtId="0" fontId="56" fillId="34" borderId="14" xfId="0" applyFont="1" applyFill="1" applyBorder="1" applyAlignment="1">
      <alignment horizontal="left" vertical="top" wrapText="1" indent="2"/>
    </xf>
    <xf numFmtId="0" fontId="56" fillId="34" borderId="15" xfId="0" applyFont="1" applyFill="1" applyBorder="1" applyAlignment="1">
      <alignment horizontal="left" vertical="top" wrapText="1" indent="2"/>
    </xf>
    <xf numFmtId="0" fontId="55" fillId="35" borderId="103" xfId="0" applyFont="1" applyFill="1" applyBorder="1" applyAlignment="1">
      <alignment horizontal="center" vertical="center"/>
    </xf>
    <xf numFmtId="0" fontId="55" fillId="35" borderId="103" xfId="0" applyFont="1" applyFill="1" applyBorder="1" applyAlignment="1">
      <alignment horizontal="center" vertical="center" wrapText="1"/>
    </xf>
    <xf numFmtId="0" fontId="59" fillId="38" borderId="14" xfId="0" applyFont="1" applyFill="1" applyBorder="1" applyAlignment="1">
      <alignment horizontal="left" vertical="top"/>
    </xf>
    <xf numFmtId="0" fontId="59" fillId="38" borderId="15" xfId="0" applyFont="1" applyFill="1" applyBorder="1" applyAlignment="1">
      <alignment horizontal="left" vertical="top"/>
    </xf>
    <xf numFmtId="0" fontId="59" fillId="38" borderId="14" xfId="0" applyFont="1" applyFill="1" applyBorder="1" applyAlignment="1">
      <alignment horizontal="left" vertical="top" wrapText="1" indent="2"/>
    </xf>
    <xf numFmtId="0" fontId="59" fillId="38" borderId="15" xfId="0" applyFont="1" applyFill="1" applyBorder="1" applyAlignment="1">
      <alignment horizontal="left" vertical="top" wrapText="1" indent="2"/>
    </xf>
    <xf numFmtId="0" fontId="26" fillId="0" borderId="118" xfId="0" applyFont="1" applyFill="1" applyBorder="1" applyAlignment="1" applyProtection="1">
      <alignment horizontal="center"/>
      <protection locked="0"/>
    </xf>
    <xf numFmtId="0" fontId="58" fillId="39" borderId="119" xfId="0" applyFont="1" applyFill="1" applyBorder="1" applyAlignment="1">
      <alignment horizontal="center" vertical="center"/>
    </xf>
    <xf numFmtId="0" fontId="58" fillId="39" borderId="119" xfId="0" applyFont="1" applyFill="1" applyBorder="1" applyAlignment="1">
      <alignment horizontal="center" vertical="center" wrapText="1"/>
    </xf>
    <xf numFmtId="0" fontId="54" fillId="34" borderId="14" xfId="0" applyFont="1" applyFill="1" applyBorder="1" applyAlignment="1">
      <alignment horizontal="left" vertical="top"/>
    </xf>
    <xf numFmtId="0" fontId="54" fillId="34" borderId="15" xfId="0" applyFont="1" applyFill="1" applyBorder="1" applyAlignment="1">
      <alignment horizontal="left" vertical="top"/>
    </xf>
    <xf numFmtId="0" fontId="56" fillId="0" borderId="4" xfId="0" applyFont="1" applyFill="1" applyBorder="1" applyAlignment="1">
      <alignment horizontal="left" vertical="top" wrapText="1"/>
    </xf>
    <xf numFmtId="0" fontId="56" fillId="0" borderId="5" xfId="0" applyFont="1" applyFill="1" applyBorder="1" applyAlignment="1">
      <alignment horizontal="left" vertical="top" wrapText="1"/>
    </xf>
    <xf numFmtId="0" fontId="56" fillId="34" borderId="131" xfId="0" applyFont="1" applyFill="1" applyBorder="1" applyAlignment="1">
      <alignment horizontal="left" vertical="center" wrapText="1"/>
    </xf>
    <xf numFmtId="0" fontId="56" fillId="34" borderId="48" xfId="0" applyFont="1" applyFill="1" applyBorder="1" applyAlignment="1">
      <alignment horizontal="left" vertical="center" wrapText="1"/>
    </xf>
    <xf numFmtId="0" fontId="54" fillId="34" borderId="131" xfId="0" applyFont="1" applyFill="1" applyBorder="1" applyAlignment="1">
      <alignment horizontal="left" vertical="center" wrapText="1"/>
    </xf>
    <xf numFmtId="0" fontId="54" fillId="34" borderId="48" xfId="0" applyFont="1" applyFill="1" applyBorder="1" applyAlignment="1">
      <alignment horizontal="left" vertical="center" wrapText="1"/>
    </xf>
    <xf numFmtId="0" fontId="54" fillId="34" borderId="131" xfId="0" applyFont="1" applyFill="1" applyBorder="1" applyAlignment="1">
      <alignment horizontal="left" vertical="center" wrapText="1" indent="1"/>
    </xf>
    <xf numFmtId="0" fontId="54" fillId="34" borderId="0" xfId="0" applyFont="1" applyFill="1" applyBorder="1" applyAlignment="1">
      <alignment horizontal="left" vertical="center" wrapText="1" indent="1"/>
    </xf>
    <xf numFmtId="0" fontId="54" fillId="34" borderId="48" xfId="0" applyFont="1" applyFill="1" applyBorder="1" applyAlignment="1">
      <alignment horizontal="left" vertical="center" wrapText="1" indent="1"/>
    </xf>
    <xf numFmtId="37" fontId="55" fillId="35" borderId="122" xfId="38" applyNumberFormat="1" applyFont="1" applyFill="1" applyBorder="1" applyAlignment="1">
      <alignment horizontal="center" vertical="center" wrapText="1"/>
    </xf>
    <xf numFmtId="37" fontId="55" fillId="35" borderId="125" xfId="38" applyNumberFormat="1" applyFont="1" applyFill="1" applyBorder="1" applyAlignment="1">
      <alignment horizontal="center" vertical="center" wrapText="1"/>
    </xf>
    <xf numFmtId="37" fontId="55" fillId="35" borderId="129" xfId="38" applyNumberFormat="1" applyFont="1" applyFill="1" applyBorder="1" applyAlignment="1">
      <alignment horizontal="center" vertical="center" wrapText="1"/>
    </xf>
    <xf numFmtId="37" fontId="55" fillId="35" borderId="123" xfId="38" applyNumberFormat="1" applyFont="1" applyFill="1" applyBorder="1" applyAlignment="1">
      <alignment horizontal="center" vertical="center" wrapText="1"/>
    </xf>
    <xf numFmtId="37" fontId="55" fillId="35" borderId="126" xfId="38" applyNumberFormat="1" applyFont="1" applyFill="1" applyBorder="1" applyAlignment="1">
      <alignment horizontal="center" vertical="center" wrapText="1"/>
    </xf>
    <xf numFmtId="37" fontId="55" fillId="35" borderId="130" xfId="38" applyNumberFormat="1" applyFont="1" applyFill="1" applyBorder="1" applyAlignment="1">
      <alignment horizontal="center" vertical="center" wrapText="1"/>
    </xf>
    <xf numFmtId="0" fontId="56" fillId="34" borderId="131" xfId="38" applyFont="1" applyFill="1" applyBorder="1" applyAlignment="1">
      <alignment horizontal="left"/>
    </xf>
    <xf numFmtId="0" fontId="56" fillId="34" borderId="0" xfId="38" applyFont="1" applyFill="1" applyBorder="1" applyAlignment="1">
      <alignment horizontal="left"/>
    </xf>
    <xf numFmtId="0" fontId="56" fillId="34" borderId="48" xfId="38" applyFont="1" applyFill="1" applyBorder="1" applyAlignment="1">
      <alignment horizontal="left"/>
    </xf>
    <xf numFmtId="0" fontId="12" fillId="0" borderId="95" xfId="0" applyFont="1" applyFill="1" applyBorder="1" applyAlignment="1">
      <alignment horizontal="center"/>
    </xf>
    <xf numFmtId="0" fontId="12" fillId="0" borderId="96" xfId="0" applyFont="1" applyFill="1" applyBorder="1" applyAlignment="1">
      <alignment horizontal="center"/>
    </xf>
    <xf numFmtId="0" fontId="12" fillId="0" borderId="97" xfId="0" applyFont="1" applyFill="1" applyBorder="1" applyAlignment="1">
      <alignment horizontal="center"/>
    </xf>
    <xf numFmtId="0" fontId="12" fillId="0" borderId="98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99" xfId="0" applyFont="1" applyFill="1" applyBorder="1" applyAlignment="1">
      <alignment horizontal="center"/>
    </xf>
    <xf numFmtId="37" fontId="55" fillId="35" borderId="120" xfId="38" applyNumberFormat="1" applyFont="1" applyFill="1" applyBorder="1" applyAlignment="1">
      <alignment horizontal="center" vertical="center"/>
    </xf>
    <xf numFmtId="37" fontId="55" fillId="35" borderId="121" xfId="38" applyNumberFormat="1" applyFont="1" applyFill="1" applyBorder="1" applyAlignment="1">
      <alignment horizontal="center" vertical="center"/>
    </xf>
    <xf numFmtId="37" fontId="55" fillId="35" borderId="124" xfId="38" applyNumberFormat="1" applyFont="1" applyFill="1" applyBorder="1" applyAlignment="1">
      <alignment horizontal="center" vertical="center"/>
    </xf>
    <xf numFmtId="37" fontId="55" fillId="35" borderId="127" xfId="38" applyNumberFormat="1" applyFont="1" applyFill="1" applyBorder="1" applyAlignment="1">
      <alignment horizontal="center" vertical="center"/>
    </xf>
    <xf numFmtId="37" fontId="55" fillId="35" borderId="128" xfId="38" applyNumberFormat="1" applyFont="1" applyFill="1" applyBorder="1" applyAlignment="1">
      <alignment horizontal="center" vertical="center"/>
    </xf>
    <xf numFmtId="0" fontId="56" fillId="34" borderId="4" xfId="0" applyFont="1" applyFill="1" applyBorder="1" applyAlignment="1">
      <alignment horizontal="left" vertical="center"/>
    </xf>
    <xf numFmtId="0" fontId="56" fillId="34" borderId="5" xfId="0" applyFont="1" applyFill="1" applyBorder="1" applyAlignment="1">
      <alignment horizontal="left" vertical="center"/>
    </xf>
    <xf numFmtId="0" fontId="13" fillId="0" borderId="95" xfId="0" applyFont="1" applyFill="1" applyBorder="1" applyAlignment="1">
      <alignment horizontal="center"/>
    </xf>
    <xf numFmtId="0" fontId="13" fillId="0" borderId="96" xfId="0" applyFont="1" applyFill="1" applyBorder="1" applyAlignment="1">
      <alignment horizontal="center"/>
    </xf>
    <xf numFmtId="0" fontId="13" fillId="0" borderId="97" xfId="0" applyFont="1" applyFill="1" applyBorder="1" applyAlignment="1">
      <alignment horizontal="center"/>
    </xf>
    <xf numFmtId="0" fontId="13" fillId="0" borderId="98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99" xfId="0" applyFont="1" applyFill="1" applyBorder="1" applyAlignment="1">
      <alignment horizontal="center"/>
    </xf>
    <xf numFmtId="0" fontId="55" fillId="35" borderId="134" xfId="0" applyFont="1" applyFill="1" applyBorder="1" applyAlignment="1">
      <alignment horizontal="center" vertical="center"/>
    </xf>
    <xf numFmtId="0" fontId="55" fillId="35" borderId="135" xfId="0" applyFont="1" applyFill="1" applyBorder="1" applyAlignment="1">
      <alignment horizontal="center" vertical="center"/>
    </xf>
    <xf numFmtId="0" fontId="56" fillId="34" borderId="139" xfId="0" applyFont="1" applyFill="1" applyBorder="1" applyAlignment="1">
      <alignment horizontal="left" vertical="center" wrapText="1"/>
    </xf>
    <xf numFmtId="0" fontId="54" fillId="34" borderId="14" xfId="0" applyFont="1" applyFill="1" applyBorder="1" applyAlignment="1">
      <alignment horizontal="left" vertical="center" wrapText="1" indent="2"/>
    </xf>
    <xf numFmtId="0" fontId="54" fillId="34" borderId="0" xfId="0" applyFont="1" applyFill="1" applyBorder="1" applyAlignment="1">
      <alignment horizontal="left" vertical="center" wrapText="1" indent="2"/>
    </xf>
    <xf numFmtId="0" fontId="54" fillId="34" borderId="15" xfId="0" applyFont="1" applyFill="1" applyBorder="1" applyAlignment="1">
      <alignment horizontal="left" vertical="center" wrapText="1" indent="2"/>
    </xf>
    <xf numFmtId="0" fontId="56" fillId="34" borderId="19" xfId="0" applyFont="1" applyFill="1" applyBorder="1" applyAlignment="1">
      <alignment horizontal="left" vertical="center" wrapText="1"/>
    </xf>
    <xf numFmtId="0" fontId="56" fillId="34" borderId="20" xfId="0" applyFont="1" applyFill="1" applyBorder="1" applyAlignment="1">
      <alignment horizontal="left" vertical="center" wrapText="1"/>
    </xf>
    <xf numFmtId="0" fontId="56" fillId="34" borderId="23" xfId="0" applyFont="1" applyFill="1" applyBorder="1" applyAlignment="1">
      <alignment horizontal="left" vertical="center" wrapText="1"/>
    </xf>
    <xf numFmtId="0" fontId="12" fillId="0" borderId="100" xfId="0" applyFont="1" applyFill="1" applyBorder="1" applyAlignment="1" applyProtection="1">
      <alignment horizontal="center" vertical="center"/>
      <protection locked="0"/>
    </xf>
    <xf numFmtId="0" fontId="12" fillId="0" borderId="101" xfId="0" applyFont="1" applyFill="1" applyBorder="1" applyAlignment="1" applyProtection="1">
      <alignment horizontal="center" vertical="center"/>
      <protection locked="0"/>
    </xf>
    <xf numFmtId="0" fontId="12" fillId="0" borderId="102" xfId="0" applyFont="1" applyFill="1" applyBorder="1" applyAlignment="1" applyProtection="1">
      <alignment horizontal="center" vertical="center"/>
      <protection locked="0"/>
    </xf>
    <xf numFmtId="37" fontId="55" fillId="35" borderId="106" xfId="38" applyNumberFormat="1" applyFont="1" applyFill="1" applyBorder="1" applyAlignment="1">
      <alignment horizontal="center" vertical="center"/>
    </xf>
    <xf numFmtId="0" fontId="13" fillId="0" borderId="111" xfId="0" applyFont="1" applyFill="1" applyBorder="1" applyAlignment="1">
      <alignment horizontal="center"/>
    </xf>
    <xf numFmtId="0" fontId="13" fillId="0" borderId="112" xfId="0" applyFont="1" applyFill="1" applyBorder="1" applyAlignment="1">
      <alignment horizontal="center"/>
    </xf>
    <xf numFmtId="0" fontId="13" fillId="0" borderId="113" xfId="0" applyFont="1" applyFill="1" applyBorder="1" applyAlignment="1">
      <alignment horizontal="center"/>
    </xf>
    <xf numFmtId="0" fontId="13" fillId="0" borderId="114" xfId="0" applyFont="1" applyFill="1" applyBorder="1" applyAlignment="1">
      <alignment horizontal="center"/>
    </xf>
    <xf numFmtId="0" fontId="13" fillId="0" borderId="115" xfId="0" applyFont="1" applyFill="1" applyBorder="1" applyAlignment="1">
      <alignment horizontal="center"/>
    </xf>
    <xf numFmtId="0" fontId="13" fillId="0" borderId="141" xfId="0" applyFont="1" applyFill="1" applyBorder="1" applyAlignment="1" applyProtection="1">
      <alignment horizontal="center"/>
      <protection locked="0"/>
    </xf>
    <xf numFmtId="0" fontId="13" fillId="0" borderId="142" xfId="0" applyFont="1" applyFill="1" applyBorder="1" applyAlignment="1" applyProtection="1">
      <alignment horizontal="center"/>
      <protection locked="0"/>
    </xf>
    <xf numFmtId="0" fontId="13" fillId="0" borderId="143" xfId="0" applyFont="1" applyFill="1" applyBorder="1" applyAlignment="1" applyProtection="1">
      <alignment horizontal="center"/>
      <protection locked="0"/>
    </xf>
    <xf numFmtId="0" fontId="55" fillId="35" borderId="60" xfId="0" applyFont="1" applyFill="1" applyBorder="1" applyAlignment="1">
      <alignment horizontal="center" vertical="center"/>
    </xf>
    <xf numFmtId="0" fontId="55" fillId="35" borderId="63" xfId="0" applyFont="1" applyFill="1" applyBorder="1" applyAlignment="1">
      <alignment horizontal="center" vertical="center"/>
    </xf>
    <xf numFmtId="0" fontId="56" fillId="34" borderId="144" xfId="0" applyFont="1" applyFill="1" applyBorder="1" applyAlignment="1">
      <alignment horizontal="left" vertical="center" wrapText="1"/>
    </xf>
    <xf numFmtId="0" fontId="56" fillId="34" borderId="145" xfId="0" applyFont="1" applyFill="1" applyBorder="1" applyAlignment="1">
      <alignment horizontal="left" vertical="center" wrapText="1"/>
    </xf>
    <xf numFmtId="0" fontId="66" fillId="0" borderId="26" xfId="0" applyFont="1" applyFill="1" applyBorder="1" applyAlignment="1">
      <alignment vertical="center" wrapText="1"/>
    </xf>
    <xf numFmtId="0" fontId="66" fillId="0" borderId="146" xfId="0" applyFont="1" applyFill="1" applyBorder="1" applyAlignment="1">
      <alignment vertical="center" wrapText="1"/>
    </xf>
    <xf numFmtId="0" fontId="64" fillId="40" borderId="1" xfId="0" applyFont="1" applyFill="1" applyBorder="1" applyAlignment="1">
      <alignment horizontal="left" vertical="center" wrapText="1"/>
    </xf>
    <xf numFmtId="0" fontId="64" fillId="40" borderId="26" xfId="0" applyFont="1" applyFill="1" applyBorder="1" applyAlignment="1">
      <alignment horizontal="left" vertical="center" wrapText="1"/>
    </xf>
    <xf numFmtId="0" fontId="64" fillId="40" borderId="36" xfId="0" applyFont="1" applyFill="1" applyBorder="1" applyAlignment="1">
      <alignment horizontal="left" vertical="center" wrapText="1"/>
    </xf>
    <xf numFmtId="0" fontId="62" fillId="41" borderId="1" xfId="0" applyFont="1" applyFill="1" applyBorder="1" applyAlignment="1">
      <alignment vertical="center" wrapText="1"/>
    </xf>
    <xf numFmtId="0" fontId="62" fillId="41" borderId="26" xfId="0" applyFont="1" applyFill="1" applyBorder="1" applyAlignment="1">
      <alignment vertical="center" wrapText="1"/>
    </xf>
    <xf numFmtId="0" fontId="62" fillId="41" borderId="36" xfId="0" applyFont="1" applyFill="1" applyBorder="1" applyAlignment="1">
      <alignment vertical="center" wrapText="1"/>
    </xf>
    <xf numFmtId="0" fontId="66" fillId="42" borderId="26" xfId="0" applyFont="1" applyFill="1" applyBorder="1" applyAlignment="1">
      <alignment vertical="center" wrapText="1"/>
    </xf>
    <xf numFmtId="0" fontId="64" fillId="40" borderId="1" xfId="0" applyFont="1" applyFill="1" applyBorder="1" applyAlignment="1">
      <alignment vertical="center" wrapText="1"/>
    </xf>
    <xf numFmtId="0" fontId="64" fillId="40" borderId="26" xfId="0" applyFont="1" applyFill="1" applyBorder="1" applyAlignment="1">
      <alignment vertical="center" wrapText="1"/>
    </xf>
    <xf numFmtId="0" fontId="66" fillId="41" borderId="1" xfId="0" applyFont="1" applyFill="1" applyBorder="1" applyAlignment="1">
      <alignment vertical="center" wrapText="1"/>
    </xf>
    <xf numFmtId="0" fontId="66" fillId="41" borderId="26" xfId="0" applyFont="1" applyFill="1" applyBorder="1" applyAlignment="1">
      <alignment vertical="center" wrapText="1"/>
    </xf>
    <xf numFmtId="0" fontId="64" fillId="35" borderId="147" xfId="0" applyFont="1" applyFill="1" applyBorder="1" applyAlignment="1">
      <alignment horizontal="center" vertical="center" wrapText="1"/>
    </xf>
    <xf numFmtId="0" fontId="64" fillId="35" borderId="146" xfId="0" applyFont="1" applyFill="1" applyBorder="1" applyAlignment="1">
      <alignment horizontal="center" vertical="center" wrapText="1"/>
    </xf>
    <xf numFmtId="0" fontId="63" fillId="35" borderId="24" xfId="0" applyFont="1" applyFill="1" applyBorder="1" applyAlignment="1">
      <alignment vertical="center" wrapText="1"/>
    </xf>
    <xf numFmtId="0" fontId="63" fillId="35" borderId="21" xfId="0" applyFont="1" applyFill="1" applyBorder="1" applyAlignment="1">
      <alignment vertical="center" wrapText="1"/>
    </xf>
    <xf numFmtId="0" fontId="63" fillId="35" borderId="25" xfId="0" applyFont="1" applyFill="1" applyBorder="1" applyAlignment="1">
      <alignment vertical="center" wrapText="1"/>
    </xf>
    <xf numFmtId="0" fontId="63" fillId="35" borderId="28" xfId="0" applyFont="1" applyFill="1" applyBorder="1" applyAlignment="1">
      <alignment vertical="center" wrapText="1"/>
    </xf>
    <xf numFmtId="0" fontId="63" fillId="35" borderId="0" xfId="0" applyFont="1" applyFill="1" applyBorder="1" applyAlignment="1">
      <alignment vertical="center" wrapText="1"/>
    </xf>
    <xf numFmtId="0" fontId="63" fillId="35" borderId="29" xfId="0" applyFont="1" applyFill="1" applyBorder="1" applyAlignment="1">
      <alignment vertical="center" wrapText="1"/>
    </xf>
    <xf numFmtId="0" fontId="63" fillId="35" borderId="31" xfId="0" applyFont="1" applyFill="1" applyBorder="1" applyAlignment="1">
      <alignment vertical="center" wrapText="1"/>
    </xf>
    <xf numFmtId="0" fontId="63" fillId="35" borderId="32" xfId="0" applyFont="1" applyFill="1" applyBorder="1" applyAlignment="1">
      <alignment vertical="center" wrapText="1"/>
    </xf>
    <xf numFmtId="0" fontId="63" fillId="35" borderId="33" xfId="0" applyFont="1" applyFill="1" applyBorder="1" applyAlignment="1">
      <alignment vertical="center" wrapText="1"/>
    </xf>
    <xf numFmtId="0" fontId="64" fillId="35" borderId="1" xfId="0" applyFont="1" applyFill="1" applyBorder="1" applyAlignment="1">
      <alignment horizontal="center" vertical="center"/>
    </xf>
    <xf numFmtId="0" fontId="64" fillId="35" borderId="26" xfId="0" applyFont="1" applyFill="1" applyBorder="1" applyAlignment="1">
      <alignment horizontal="center" vertical="center"/>
    </xf>
    <xf numFmtId="0" fontId="64" fillId="35" borderId="146" xfId="0" applyFont="1" applyFill="1" applyBorder="1" applyAlignment="1">
      <alignment horizontal="center" vertical="center"/>
    </xf>
    <xf numFmtId="0" fontId="64" fillId="35" borderId="147" xfId="0" applyFont="1" applyFill="1" applyBorder="1" applyAlignment="1">
      <alignment horizontal="center" vertical="center"/>
    </xf>
    <xf numFmtId="0" fontId="64" fillId="35" borderId="27" xfId="0" applyFont="1" applyFill="1" applyBorder="1" applyAlignment="1">
      <alignment horizontal="center" vertical="center" wrapText="1"/>
    </xf>
    <xf numFmtId="0" fontId="64" fillId="35" borderId="30" xfId="0" applyFont="1" applyFill="1" applyBorder="1" applyAlignment="1">
      <alignment horizontal="center" vertical="center" wrapText="1"/>
    </xf>
    <xf numFmtId="0" fontId="64" fillId="35" borderId="34" xfId="0" applyFont="1" applyFill="1" applyBorder="1" applyAlignment="1">
      <alignment horizontal="center" vertical="center" wrapText="1"/>
    </xf>
    <xf numFmtId="0" fontId="64" fillId="35" borderId="1" xfId="0" applyFont="1" applyFill="1" applyBorder="1" applyAlignment="1">
      <alignment horizontal="center" vertical="center" wrapText="1"/>
    </xf>
    <xf numFmtId="0" fontId="54" fillId="34" borderId="14" xfId="0" applyFont="1" applyFill="1" applyBorder="1" applyAlignment="1">
      <alignment horizontal="left" vertical="center" wrapText="1" indent="1"/>
    </xf>
    <xf numFmtId="0" fontId="54" fillId="34" borderId="15" xfId="0" applyFont="1" applyFill="1" applyBorder="1" applyAlignment="1">
      <alignment horizontal="left" vertical="center" wrapText="1" indent="1"/>
    </xf>
    <xf numFmtId="0" fontId="56" fillId="34" borderId="7" xfId="38" applyFont="1" applyFill="1" applyBorder="1" applyAlignment="1">
      <alignment horizontal="center" wrapText="1"/>
    </xf>
    <xf numFmtId="0" fontId="56" fillId="34" borderId="18" xfId="38" applyFont="1" applyFill="1" applyBorder="1" applyAlignment="1">
      <alignment horizontal="center" wrapText="1"/>
    </xf>
    <xf numFmtId="0" fontId="56" fillId="34" borderId="8" xfId="38" applyFont="1" applyFill="1" applyBorder="1" applyAlignment="1">
      <alignment horizontal="center" wrapText="1"/>
    </xf>
    <xf numFmtId="0" fontId="54" fillId="34" borderId="14" xfId="0" applyFont="1" applyFill="1" applyBorder="1" applyAlignment="1">
      <alignment horizontal="left" vertical="center" wrapText="1" indent="3"/>
    </xf>
    <xf numFmtId="0" fontId="54" fillId="34" borderId="0" xfId="0" applyFont="1" applyFill="1" applyBorder="1" applyAlignment="1">
      <alignment horizontal="left" vertical="center" wrapText="1" indent="3"/>
    </xf>
    <xf numFmtId="0" fontId="54" fillId="34" borderId="15" xfId="0" applyFont="1" applyFill="1" applyBorder="1" applyAlignment="1">
      <alignment horizontal="left" vertical="center" wrapText="1" indent="3"/>
    </xf>
    <xf numFmtId="0" fontId="54" fillId="34" borderId="14" xfId="0" applyFont="1" applyFill="1" applyBorder="1" applyAlignment="1">
      <alignment horizontal="left" vertical="center" indent="1"/>
    </xf>
    <xf numFmtId="0" fontId="54" fillId="34" borderId="0" xfId="0" applyFont="1" applyFill="1" applyBorder="1" applyAlignment="1">
      <alignment horizontal="left" vertical="center" indent="1"/>
    </xf>
    <xf numFmtId="0" fontId="54" fillId="34" borderId="15" xfId="0" applyFont="1" applyFill="1" applyBorder="1" applyAlignment="1">
      <alignment horizontal="left" vertical="center" indent="1"/>
    </xf>
    <xf numFmtId="0" fontId="56" fillId="34" borderId="14" xfId="0" applyFont="1" applyFill="1" applyBorder="1" applyAlignment="1">
      <alignment vertical="center" wrapText="1"/>
    </xf>
    <xf numFmtId="0" fontId="56" fillId="34" borderId="0" xfId="0" applyFont="1" applyFill="1" applyBorder="1" applyAlignment="1">
      <alignment vertical="center" wrapText="1"/>
    </xf>
    <xf numFmtId="0" fontId="56" fillId="34" borderId="15" xfId="0" applyFont="1" applyFill="1" applyBorder="1" applyAlignment="1">
      <alignment vertical="center" wrapText="1"/>
    </xf>
    <xf numFmtId="0" fontId="12" fillId="0" borderId="100" xfId="0" applyFont="1" applyFill="1" applyBorder="1" applyAlignment="1">
      <alignment horizontal="center"/>
    </xf>
    <xf numFmtId="0" fontId="12" fillId="0" borderId="101" xfId="0" applyFont="1" applyFill="1" applyBorder="1" applyAlignment="1">
      <alignment horizontal="center"/>
    </xf>
    <xf numFmtId="0" fontId="12" fillId="0" borderId="102" xfId="0" applyFont="1" applyFill="1" applyBorder="1" applyAlignment="1">
      <alignment horizontal="center"/>
    </xf>
    <xf numFmtId="0" fontId="56" fillId="34" borderId="150" xfId="38" applyFont="1" applyFill="1" applyBorder="1" applyAlignment="1">
      <alignment horizontal="center" wrapText="1"/>
    </xf>
    <xf numFmtId="0" fontId="56" fillId="34" borderId="151" xfId="38" applyFont="1" applyFill="1" applyBorder="1" applyAlignment="1">
      <alignment horizontal="center" wrapText="1"/>
    </xf>
    <xf numFmtId="0" fontId="56" fillId="34" borderId="7" xfId="38" applyFont="1" applyFill="1" applyBorder="1" applyAlignment="1">
      <alignment horizontal="center"/>
    </xf>
    <xf numFmtId="0" fontId="56" fillId="34" borderId="18" xfId="38" applyFont="1" applyFill="1" applyBorder="1" applyAlignment="1">
      <alignment horizontal="center"/>
    </xf>
    <xf numFmtId="0" fontId="56" fillId="34" borderId="8" xfId="38" applyFont="1" applyFill="1" applyBorder="1" applyAlignment="1">
      <alignment horizontal="center"/>
    </xf>
    <xf numFmtId="0" fontId="56" fillId="34" borderId="148" xfId="38" applyFont="1" applyFill="1" applyBorder="1" applyAlignment="1">
      <alignment horizontal="left"/>
    </xf>
    <xf numFmtId="0" fontId="56" fillId="34" borderId="149" xfId="38" applyFont="1" applyFill="1" applyBorder="1" applyAlignment="1">
      <alignment horizontal="left"/>
    </xf>
    <xf numFmtId="0" fontId="56" fillId="34" borderId="131" xfId="0" applyFont="1" applyFill="1" applyBorder="1" applyAlignment="1">
      <alignment vertical="center" wrapText="1"/>
    </xf>
    <xf numFmtId="0" fontId="56" fillId="34" borderId="48" xfId="0" applyFont="1" applyFill="1" applyBorder="1" applyAlignment="1">
      <alignment vertical="center" wrapText="1"/>
    </xf>
  </cellXfs>
  <cellStyles count="47">
    <cellStyle name="=C:\WINNT\SYSTEM32\COMMAND.COM" xfId="1"/>
    <cellStyle name="20% - Énfasis1" xfId="2" builtinId="30" customBuiltin="1"/>
    <cellStyle name="20% - Énfasis2" xfId="3" builtinId="34" customBuiltin="1"/>
    <cellStyle name="20% - Énfasis3" xfId="4" builtinId="38" customBuiltin="1"/>
    <cellStyle name="20% - Énfasis4" xfId="5" builtinId="42" customBuiltin="1"/>
    <cellStyle name="20% - Énfasis5" xfId="6" builtinId="46" customBuiltin="1"/>
    <cellStyle name="20% - Énfasis6" xfId="7" builtinId="50" customBuiltin="1"/>
    <cellStyle name="40% - Énfasis1" xfId="8" builtinId="31" customBuiltin="1"/>
    <cellStyle name="40% - Énfasis2" xfId="9" builtinId="35" customBuiltin="1"/>
    <cellStyle name="40% - Énfasis3" xfId="10" builtinId="39" customBuiltin="1"/>
    <cellStyle name="40% - Énfasis4" xfId="11" builtinId="43" customBuiltin="1"/>
    <cellStyle name="40% - Énfasis5" xfId="12" builtinId="47" customBuiltin="1"/>
    <cellStyle name="40% - Énfasis6" xfId="13" builtinId="51" customBuiltin="1"/>
    <cellStyle name="60% - Énfasis1" xfId="14" builtinId="32" customBuiltin="1"/>
    <cellStyle name="60% - Énfasis2" xfId="15" builtinId="36" customBuiltin="1"/>
    <cellStyle name="60% - Énfasis3" xfId="16" builtinId="40" customBuiltin="1"/>
    <cellStyle name="60% - Énfasis4" xfId="17" builtinId="44" customBuiltin="1"/>
    <cellStyle name="60% - Énfasis5" xfId="18" builtinId="48" customBuiltin="1"/>
    <cellStyle name="60% - Énfasis6" xfId="19" builtinId="52" customBuiltin="1"/>
    <cellStyle name="Buena" xfId="20" builtinId="26" customBuiltin="1"/>
    <cellStyle name="Cálculo" xfId="21" builtinId="22" customBuiltin="1"/>
    <cellStyle name="Celda de comprobación" xfId="22" builtinId="23" customBuiltin="1"/>
    <cellStyle name="Celda vinculada" xfId="23" builtinId="24" customBuiltin="1"/>
    <cellStyle name="Encabezado 1" xfId="24" builtinId="16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yperlink" xfId="33"/>
    <cellStyle name="Incorrecto" xfId="34" builtinId="27" customBuiltin="1"/>
    <cellStyle name="Millares" xfId="35" builtinId="3"/>
    <cellStyle name="Neutral" xfId="36" builtinId="28" customBuiltin="1"/>
    <cellStyle name="Normal" xfId="0" builtinId="0"/>
    <cellStyle name="Normal 2" xfId="37"/>
    <cellStyle name="Normal 9" xfId="38"/>
    <cellStyle name="Notas" xfId="39" builtinId="10" customBuiltin="1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4" builtinId="17" customBuiltin="1"/>
    <cellStyle name="Título 3" xfId="45" builtinId="18" customBuiltin="1"/>
    <cellStyle name="Total" xfId="46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1</xdr:row>
      <xdr:rowOff>76200</xdr:rowOff>
    </xdr:from>
    <xdr:to>
      <xdr:col>4</xdr:col>
      <xdr:colOff>38100</xdr:colOff>
      <xdr:row>4</xdr:row>
      <xdr:rowOff>47625</xdr:rowOff>
    </xdr:to>
    <xdr:pic>
      <xdr:nvPicPr>
        <xdr:cNvPr id="1040" name="Imagen 2" descr="LOGO NUEVO GOBIERNO SEPTIEMBR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66700"/>
          <a:ext cx="21621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1819275</xdr:colOff>
      <xdr:row>1</xdr:row>
      <xdr:rowOff>57150</xdr:rowOff>
    </xdr:from>
    <xdr:to>
      <xdr:col>25</xdr:col>
      <xdr:colOff>228600</xdr:colOff>
      <xdr:row>4</xdr:row>
      <xdr:rowOff>0</xdr:rowOff>
    </xdr:to>
    <xdr:pic>
      <xdr:nvPicPr>
        <xdr:cNvPr id="1041" name="Imagen 13" descr="LOGO INCUFIDEZ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47650"/>
          <a:ext cx="2162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2209800</xdr:colOff>
      <xdr:row>3</xdr:row>
      <xdr:rowOff>209550</xdr:rowOff>
    </xdr:to>
    <xdr:pic>
      <xdr:nvPicPr>
        <xdr:cNvPr id="1024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14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2209800</xdr:colOff>
      <xdr:row>3</xdr:row>
      <xdr:rowOff>209550</xdr:rowOff>
    </xdr:to>
    <xdr:pic>
      <xdr:nvPicPr>
        <xdr:cNvPr id="11267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14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2209800</xdr:colOff>
      <xdr:row>3</xdr:row>
      <xdr:rowOff>200025</xdr:rowOff>
    </xdr:to>
    <xdr:pic>
      <xdr:nvPicPr>
        <xdr:cNvPr id="12291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146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2209800</xdr:colOff>
      <xdr:row>3</xdr:row>
      <xdr:rowOff>190500</xdr:rowOff>
    </xdr:to>
    <xdr:pic>
      <xdr:nvPicPr>
        <xdr:cNvPr id="13315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14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2209800</xdr:colOff>
      <xdr:row>3</xdr:row>
      <xdr:rowOff>190500</xdr:rowOff>
    </xdr:to>
    <xdr:pic>
      <xdr:nvPicPr>
        <xdr:cNvPr id="14338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14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2209800</xdr:colOff>
      <xdr:row>3</xdr:row>
      <xdr:rowOff>190500</xdr:rowOff>
    </xdr:to>
    <xdr:pic>
      <xdr:nvPicPr>
        <xdr:cNvPr id="1536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14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2209800</xdr:colOff>
      <xdr:row>3</xdr:row>
      <xdr:rowOff>190500</xdr:rowOff>
    </xdr:to>
    <xdr:pic>
      <xdr:nvPicPr>
        <xdr:cNvPr id="16386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14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2209800</xdr:colOff>
      <xdr:row>3</xdr:row>
      <xdr:rowOff>190500</xdr:rowOff>
    </xdr:to>
    <xdr:pic>
      <xdr:nvPicPr>
        <xdr:cNvPr id="17410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14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76200</xdr:colOff>
      <xdr:row>4</xdr:row>
      <xdr:rowOff>47625</xdr:rowOff>
    </xdr:to>
    <xdr:pic>
      <xdr:nvPicPr>
        <xdr:cNvPr id="18434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17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104775</xdr:rowOff>
    </xdr:from>
    <xdr:to>
      <xdr:col>1</xdr:col>
      <xdr:colOff>1933575</xdr:colOff>
      <xdr:row>2</xdr:row>
      <xdr:rowOff>247650</xdr:rowOff>
    </xdr:to>
    <xdr:pic>
      <xdr:nvPicPr>
        <xdr:cNvPr id="19458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4775"/>
          <a:ext cx="2009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2058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05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285750</xdr:colOff>
      <xdr:row>0</xdr:row>
      <xdr:rowOff>28575</xdr:rowOff>
    </xdr:from>
    <xdr:to>
      <xdr:col>9</xdr:col>
      <xdr:colOff>561975</xdr:colOff>
      <xdr:row>2</xdr:row>
      <xdr:rowOff>228600</xdr:rowOff>
    </xdr:to>
    <xdr:pic>
      <xdr:nvPicPr>
        <xdr:cNvPr id="2059" name="Imagen 13" descr="LOGO INCUFIDEZ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28575"/>
          <a:ext cx="25050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981075</xdr:colOff>
      <xdr:row>14</xdr:row>
      <xdr:rowOff>190500</xdr:rowOff>
    </xdr:from>
    <xdr:ext cx="3240695" cy="937629"/>
    <xdr:sp macro="" textlink="">
      <xdr:nvSpPr>
        <xdr:cNvPr id="4" name="Rectángulo 3"/>
        <xdr:cNvSpPr/>
      </xdr:nvSpPr>
      <xdr:spPr>
        <a:xfrm>
          <a:off x="4438650" y="4067175"/>
          <a:ext cx="3240695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APLICA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1914525</xdr:colOff>
      <xdr:row>3</xdr:row>
      <xdr:rowOff>38100</xdr:rowOff>
    </xdr:to>
    <xdr:pic>
      <xdr:nvPicPr>
        <xdr:cNvPr id="2048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1704975</xdr:colOff>
      <xdr:row>2</xdr:row>
      <xdr:rowOff>142875</xdr:rowOff>
    </xdr:to>
    <xdr:pic>
      <xdr:nvPicPr>
        <xdr:cNvPr id="21506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9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219075</xdr:colOff>
      <xdr:row>1</xdr:row>
      <xdr:rowOff>47625</xdr:rowOff>
    </xdr:from>
    <xdr:to>
      <xdr:col>11</xdr:col>
      <xdr:colOff>314325</xdr:colOff>
      <xdr:row>4</xdr:row>
      <xdr:rowOff>9525</xdr:rowOff>
    </xdr:to>
    <xdr:pic>
      <xdr:nvPicPr>
        <xdr:cNvPr id="22529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238125"/>
          <a:ext cx="1828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1343025</xdr:colOff>
      <xdr:row>0</xdr:row>
      <xdr:rowOff>142875</xdr:rowOff>
    </xdr:from>
    <xdr:to>
      <xdr:col>3</xdr:col>
      <xdr:colOff>3505200</xdr:colOff>
      <xdr:row>4</xdr:row>
      <xdr:rowOff>57150</xdr:rowOff>
    </xdr:to>
    <xdr:pic>
      <xdr:nvPicPr>
        <xdr:cNvPr id="22530" name="Imagen 2" descr="LOGO NUEVO GOBIERNO SEPTIEMBR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42875"/>
          <a:ext cx="21621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1828800</xdr:colOff>
      <xdr:row>3</xdr:row>
      <xdr:rowOff>28575</xdr:rowOff>
    </xdr:to>
    <xdr:pic>
      <xdr:nvPicPr>
        <xdr:cNvPr id="2355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76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990600</xdr:colOff>
      <xdr:row>19</xdr:row>
      <xdr:rowOff>57150</xdr:rowOff>
    </xdr:from>
    <xdr:ext cx="3240695" cy="937629"/>
    <xdr:sp macro="" textlink="">
      <xdr:nvSpPr>
        <xdr:cNvPr id="3" name="Rectángulo 2"/>
        <xdr:cNvSpPr/>
      </xdr:nvSpPr>
      <xdr:spPr>
        <a:xfrm>
          <a:off x="3286125" y="3638550"/>
          <a:ext cx="3240695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 APLICA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1828800</xdr:colOff>
      <xdr:row>3</xdr:row>
      <xdr:rowOff>28575</xdr:rowOff>
    </xdr:to>
    <xdr:pic>
      <xdr:nvPicPr>
        <xdr:cNvPr id="24577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76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0</xdr:rowOff>
    </xdr:from>
    <xdr:to>
      <xdr:col>2</xdr:col>
      <xdr:colOff>552450</xdr:colOff>
      <xdr:row>4</xdr:row>
      <xdr:rowOff>228600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5300"/>
          <a:ext cx="21621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990600</xdr:colOff>
      <xdr:row>2</xdr:row>
      <xdr:rowOff>9525</xdr:rowOff>
    </xdr:from>
    <xdr:to>
      <xdr:col>7</xdr:col>
      <xdr:colOff>1019175</xdr:colOff>
      <xdr:row>4</xdr:row>
      <xdr:rowOff>219075</xdr:rowOff>
    </xdr:to>
    <xdr:pic>
      <xdr:nvPicPr>
        <xdr:cNvPr id="3080" name="Imagen 13" descr="LOGO INCUFIDEZ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504825"/>
          <a:ext cx="25241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1237153</xdr:colOff>
      <xdr:row>14</xdr:row>
      <xdr:rowOff>88398</xdr:rowOff>
    </xdr:from>
    <xdr:ext cx="3240695" cy="937629"/>
    <xdr:sp macro="" textlink="">
      <xdr:nvSpPr>
        <xdr:cNvPr id="4" name="Rectángulo 3"/>
        <xdr:cNvSpPr/>
      </xdr:nvSpPr>
      <xdr:spPr>
        <a:xfrm>
          <a:off x="2875453" y="3355473"/>
          <a:ext cx="3240695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APLICA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219075</xdr:rowOff>
    </xdr:from>
    <xdr:to>
      <xdr:col>3</xdr:col>
      <xdr:colOff>114300</xdr:colOff>
      <xdr:row>4</xdr:row>
      <xdr:rowOff>66675</xdr:rowOff>
    </xdr:to>
    <xdr:pic>
      <xdr:nvPicPr>
        <xdr:cNvPr id="410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19075"/>
          <a:ext cx="25336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361950</xdr:colOff>
      <xdr:row>1</xdr:row>
      <xdr:rowOff>28575</xdr:rowOff>
    </xdr:from>
    <xdr:to>
      <xdr:col>11</xdr:col>
      <xdr:colOff>647700</xdr:colOff>
      <xdr:row>4</xdr:row>
      <xdr:rowOff>0</xdr:rowOff>
    </xdr:to>
    <xdr:pic>
      <xdr:nvPicPr>
        <xdr:cNvPr id="4104" name="Imagen 13" descr="LOGO INCUFIDEZ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76225"/>
          <a:ext cx="25146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560017</xdr:colOff>
      <xdr:row>18</xdr:row>
      <xdr:rowOff>78763</xdr:rowOff>
    </xdr:from>
    <xdr:ext cx="3240695" cy="937629"/>
    <xdr:sp macro="" textlink="">
      <xdr:nvSpPr>
        <xdr:cNvPr id="4" name="Rectángulo 3"/>
        <xdr:cNvSpPr/>
      </xdr:nvSpPr>
      <xdr:spPr>
        <a:xfrm>
          <a:off x="4255717" y="5098438"/>
          <a:ext cx="3240695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 APLICA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19050</xdr:rowOff>
    </xdr:from>
    <xdr:to>
      <xdr:col>1</xdr:col>
      <xdr:colOff>1914525</xdr:colOff>
      <xdr:row>3</xdr:row>
      <xdr:rowOff>76200</xdr:rowOff>
    </xdr:to>
    <xdr:pic>
      <xdr:nvPicPr>
        <xdr:cNvPr id="512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50"/>
          <a:ext cx="1885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66675</xdr:rowOff>
    </xdr:from>
    <xdr:to>
      <xdr:col>2</xdr:col>
      <xdr:colOff>514350</xdr:colOff>
      <xdr:row>3</xdr:row>
      <xdr:rowOff>114300</xdr:rowOff>
    </xdr:to>
    <xdr:pic>
      <xdr:nvPicPr>
        <xdr:cNvPr id="6147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6675"/>
          <a:ext cx="26098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3</xdr:row>
      <xdr:rowOff>209550</xdr:rowOff>
    </xdr:to>
    <xdr:pic>
      <xdr:nvPicPr>
        <xdr:cNvPr id="7171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384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9525</xdr:rowOff>
    </xdr:from>
    <xdr:to>
      <xdr:col>1</xdr:col>
      <xdr:colOff>2276475</xdr:colOff>
      <xdr:row>3</xdr:row>
      <xdr:rowOff>209550</xdr:rowOff>
    </xdr:to>
    <xdr:pic>
      <xdr:nvPicPr>
        <xdr:cNvPr id="8195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"/>
          <a:ext cx="25146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2209800</xdr:colOff>
      <xdr:row>3</xdr:row>
      <xdr:rowOff>200025</xdr:rowOff>
    </xdr:to>
    <xdr:pic>
      <xdr:nvPicPr>
        <xdr:cNvPr id="9219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146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FORMATICA/Desktop/Pag%20Web/documentos/Info%20pagina%20web%20cuenta%20publica%202018/Info%20pagina%20web/EXCEL%20CUENTA%20PUBLICA%202018/V.%20FORMATOS%20L.D.F/5.%20E.A.I.Det.%20LDF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FORMATICA/Desktop/Pag%20Web/documentos/Info%20pagina%20web%20cuenta%20publica%202018/Info%20pagina%20web/EXCEL%20CUENTA%20PUBLICA%202018/V.%20FORMATOS%20L.D.F/6.%20EAPED.LDF.CONA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FORMATICA/Desktop/Pag%20Web/documentos/Info%20pagina%20web%20cuenta%20publica%202018/Info%20pagina%20web/EXCEL%20CUENTA%20PUBLICA%202018/V.%20FORMATOS%20L.D.F/8.%20ISEA-LD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ID (1)"/>
      <sheetName val="EAID (2)"/>
    </sheetNames>
    <sheetDataSet>
      <sheetData sheetId="0">
        <row r="42">
          <cell r="D42">
            <v>185574996</v>
          </cell>
          <cell r="E42">
            <v>13847913</v>
          </cell>
          <cell r="F42">
            <v>199422909</v>
          </cell>
          <cell r="G42">
            <v>199422909</v>
          </cell>
          <cell r="H42">
            <v>191852269</v>
          </cell>
          <cell r="I42">
            <v>6277273</v>
          </cell>
        </row>
      </sheetData>
      <sheetData sheetId="1"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4295</v>
          </cell>
          <cell r="H32">
            <v>4295</v>
          </cell>
          <cell r="I32">
            <v>4295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PED NE COG"/>
      <sheetName val="EAPED NE COG (2)"/>
      <sheetName val="EAPED NE COG (3)"/>
      <sheetName val="EAPED E COG"/>
      <sheetName val="EAPED E COG (2)"/>
      <sheetName val="EAPED E COG (3)"/>
      <sheetName val="EAPED CA"/>
      <sheetName val="EAPED CF"/>
      <sheetName val="EAPED CF (2)"/>
      <sheetName val="EAPED CSPC"/>
    </sheetNames>
    <sheetDataSet>
      <sheetData sheetId="0">
        <row r="8">
          <cell r="C8">
            <v>185574996</v>
          </cell>
          <cell r="D8">
            <v>8745464</v>
          </cell>
          <cell r="E8">
            <v>194320460</v>
          </cell>
          <cell r="F8">
            <v>193632572</v>
          </cell>
          <cell r="G8">
            <v>184522533</v>
          </cell>
          <cell r="H8">
            <v>687888</v>
          </cell>
        </row>
      </sheetData>
      <sheetData sheetId="1">
        <row r="10">
          <cell r="C10">
            <v>83692136</v>
          </cell>
          <cell r="D10">
            <v>-2488694</v>
          </cell>
          <cell r="E10">
            <v>81203442</v>
          </cell>
          <cell r="F10">
            <v>80578220</v>
          </cell>
          <cell r="G10">
            <v>78919100</v>
          </cell>
          <cell r="H10">
            <v>625222</v>
          </cell>
        </row>
        <row r="20">
          <cell r="C20">
            <v>463300</v>
          </cell>
          <cell r="D20">
            <v>1839008</v>
          </cell>
          <cell r="E20">
            <v>2302308</v>
          </cell>
          <cell r="F20">
            <v>2302308</v>
          </cell>
          <cell r="G20">
            <v>2163018</v>
          </cell>
          <cell r="H20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</sheetData>
      <sheetData sheetId="2"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</sheetData>
      <sheetData sheetId="3">
        <row r="8">
          <cell r="C8">
            <v>0</v>
          </cell>
          <cell r="D8">
            <v>5102470</v>
          </cell>
          <cell r="E8">
            <v>5102470</v>
          </cell>
          <cell r="F8">
            <v>5102469</v>
          </cell>
          <cell r="G8">
            <v>4790469</v>
          </cell>
          <cell r="H8">
            <v>1</v>
          </cell>
        </row>
      </sheetData>
      <sheetData sheetId="4">
        <row r="9">
          <cell r="C9">
            <v>0</v>
          </cell>
          <cell r="D9">
            <v>110000</v>
          </cell>
          <cell r="E9">
            <v>110000</v>
          </cell>
          <cell r="F9">
            <v>110000</v>
          </cell>
          <cell r="G9">
            <v>110000</v>
          </cell>
          <cell r="H9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</sheetData>
      <sheetData sheetId="5"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</sheetData>
      <sheetData sheetId="6"/>
      <sheetData sheetId="7">
        <row r="8">
          <cell r="C8">
            <v>185574996</v>
          </cell>
          <cell r="D8">
            <v>8745464</v>
          </cell>
          <cell r="E8">
            <v>194320460</v>
          </cell>
          <cell r="F8">
            <v>193632571</v>
          </cell>
          <cell r="G8">
            <v>184522532</v>
          </cell>
          <cell r="H8">
            <v>687889</v>
          </cell>
        </row>
      </sheetData>
      <sheetData sheetId="8">
        <row r="8">
          <cell r="C8">
            <v>0</v>
          </cell>
          <cell r="D8">
            <v>5102470</v>
          </cell>
          <cell r="E8">
            <v>5102470</v>
          </cell>
          <cell r="F8">
            <v>5102470</v>
          </cell>
          <cell r="G8">
            <v>4790470</v>
          </cell>
          <cell r="H8">
            <v>0</v>
          </cell>
        </row>
      </sheetData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A-LDF (1)"/>
      <sheetName val="ISEA-LDF (2)"/>
    </sheetNames>
    <sheetDataSet>
      <sheetData sheetId="0"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</sheetData>
      <sheetData sheetId="1"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2"/>
  <sheetViews>
    <sheetView topLeftCell="A40" workbookViewId="0">
      <selection activeCell="Z92" sqref="Z92:AC92"/>
    </sheetView>
  </sheetViews>
  <sheetFormatPr baseColWidth="10" defaultRowHeight="15"/>
  <cols>
    <col min="1" max="1" width="2.140625" customWidth="1"/>
    <col min="2" max="2" width="31.7109375" customWidth="1"/>
    <col min="3" max="3" width="2.42578125" customWidth="1"/>
    <col min="4" max="4" width="0.42578125" customWidth="1"/>
    <col min="5" max="5" width="2.42578125" customWidth="1"/>
    <col min="6" max="6" width="5.5703125" customWidth="1"/>
    <col min="7" max="7" width="1.42578125" customWidth="1"/>
    <col min="8" max="8" width="11.5703125" customWidth="1"/>
    <col min="9" max="9" width="1.42578125" customWidth="1"/>
    <col min="10" max="10" width="11.28515625" customWidth="1"/>
    <col min="11" max="11" width="0.28515625" customWidth="1"/>
    <col min="12" max="12" width="1.42578125" customWidth="1"/>
    <col min="13" max="13" width="1" customWidth="1"/>
    <col min="14" max="14" width="1.140625" customWidth="1"/>
    <col min="15" max="15" width="0.7109375" customWidth="1"/>
    <col min="16" max="16" width="32.42578125" customWidth="1"/>
    <col min="17" max="17" width="0.5703125" customWidth="1"/>
    <col min="18" max="18" width="2.28515625" customWidth="1"/>
    <col min="19" max="19" width="0.5703125" customWidth="1"/>
    <col min="20" max="20" width="6.7109375" customWidth="1"/>
    <col min="21" max="21" width="0.140625" customWidth="1"/>
    <col min="22" max="22" width="0.5703125" customWidth="1"/>
    <col min="23" max="23" width="12.140625" customWidth="1"/>
    <col min="24" max="24" width="0.140625" customWidth="1"/>
    <col min="25" max="25" width="0.7109375" customWidth="1"/>
    <col min="26" max="26" width="12" customWidth="1"/>
    <col min="27" max="27" width="0.28515625" customWidth="1"/>
    <col min="28" max="28" width="0.42578125" customWidth="1"/>
    <col min="29" max="29" width="0.28515625" customWidth="1"/>
    <col min="30" max="30" width="2" customWidth="1"/>
  </cols>
  <sheetData>
    <row r="1" spans="1:29">
      <c r="A1" s="384" t="s">
        <v>116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</row>
    <row r="2" spans="1:29" ht="17.25" customHeight="1">
      <c r="A2" s="384" t="s">
        <v>0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</row>
    <row r="3" spans="1:29" ht="17.25" customHeight="1">
      <c r="A3" s="384" t="s">
        <v>1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</row>
    <row r="4" spans="1:29" ht="17.25" customHeight="1">
      <c r="A4" s="384" t="s">
        <v>2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</row>
    <row r="5" spans="1:29" ht="17.25" customHeight="1">
      <c r="A5" s="384" t="s">
        <v>3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</row>
    <row r="6" spans="1:29" ht="9" customHeight="1">
      <c r="A6" s="344" t="s">
        <v>4</v>
      </c>
      <c r="B6" s="346"/>
      <c r="C6" s="346"/>
      <c r="D6" s="346"/>
      <c r="E6" s="346"/>
      <c r="F6" s="345"/>
      <c r="G6" s="352" t="s">
        <v>5</v>
      </c>
      <c r="H6" s="353"/>
      <c r="I6" s="353"/>
      <c r="J6" s="353"/>
      <c r="K6" s="354"/>
      <c r="L6" s="343"/>
      <c r="M6" s="344" t="s">
        <v>4</v>
      </c>
      <c r="N6" s="346"/>
      <c r="O6" s="346"/>
      <c r="P6" s="346"/>
      <c r="Q6" s="346"/>
      <c r="R6" s="346"/>
      <c r="S6" s="346"/>
      <c r="T6" s="346"/>
      <c r="U6" s="345"/>
      <c r="V6" s="352" t="s">
        <v>5</v>
      </c>
      <c r="W6" s="353"/>
      <c r="X6" s="353"/>
      <c r="Y6" s="353"/>
      <c r="Z6" s="354"/>
      <c r="AA6" s="343"/>
      <c r="AB6" s="343"/>
      <c r="AC6" s="343"/>
    </row>
    <row r="7" spans="1:29" ht="9" customHeight="1">
      <c r="A7" s="349"/>
      <c r="B7" s="350"/>
      <c r="C7" s="350"/>
      <c r="D7" s="350"/>
      <c r="E7" s="350"/>
      <c r="F7" s="351"/>
      <c r="G7" s="344" t="s">
        <v>6</v>
      </c>
      <c r="H7" s="345"/>
      <c r="I7" s="344" t="s">
        <v>7</v>
      </c>
      <c r="J7" s="346"/>
      <c r="K7" s="345"/>
      <c r="L7" s="343"/>
      <c r="M7" s="349"/>
      <c r="N7" s="350"/>
      <c r="O7" s="350"/>
      <c r="P7" s="350"/>
      <c r="Q7" s="350"/>
      <c r="R7" s="350"/>
      <c r="S7" s="350"/>
      <c r="T7" s="350"/>
      <c r="U7" s="351"/>
      <c r="V7" s="344" t="s">
        <v>6</v>
      </c>
      <c r="W7" s="345"/>
      <c r="X7" s="344" t="s">
        <v>7</v>
      </c>
      <c r="Y7" s="346"/>
      <c r="Z7" s="345"/>
      <c r="AA7" s="343"/>
      <c r="AB7" s="343"/>
      <c r="AC7" s="343"/>
    </row>
    <row r="8" spans="1:29" ht="9" customHeight="1">
      <c r="A8" s="2"/>
      <c r="B8" s="348" t="s">
        <v>8</v>
      </c>
      <c r="C8" s="348"/>
      <c r="D8" s="348"/>
      <c r="E8" s="348"/>
      <c r="F8" s="348"/>
      <c r="G8" s="348"/>
      <c r="H8" s="347"/>
      <c r="I8" s="347"/>
      <c r="J8" s="347"/>
      <c r="K8" s="347"/>
      <c r="L8" s="347"/>
      <c r="M8" s="347"/>
      <c r="N8" s="347"/>
      <c r="O8" s="348" t="s">
        <v>9</v>
      </c>
      <c r="P8" s="348"/>
      <c r="Q8" s="348"/>
      <c r="R8" s="348"/>
      <c r="S8" s="348"/>
      <c r="T8" s="348"/>
      <c r="U8" s="348"/>
      <c r="V8" s="348"/>
      <c r="W8" s="347"/>
      <c r="X8" s="347"/>
      <c r="Y8" s="347"/>
      <c r="Z8" s="347"/>
      <c r="AA8" s="347"/>
      <c r="AB8" s="347"/>
      <c r="AC8" s="357"/>
    </row>
    <row r="9" spans="1:29" ht="9" customHeight="1">
      <c r="A9" s="2"/>
      <c r="B9" s="358" t="s">
        <v>10</v>
      </c>
      <c r="C9" s="358"/>
      <c r="D9" s="358"/>
      <c r="E9" s="358"/>
      <c r="F9" s="358"/>
      <c r="G9" s="358"/>
      <c r="H9" s="347"/>
      <c r="I9" s="347"/>
      <c r="J9" s="347"/>
      <c r="K9" s="347"/>
      <c r="L9" s="347"/>
      <c r="M9" s="347"/>
      <c r="N9" s="347"/>
      <c r="O9" s="358" t="s">
        <v>11</v>
      </c>
      <c r="P9" s="358"/>
      <c r="Q9" s="358"/>
      <c r="R9" s="358"/>
      <c r="S9" s="358"/>
      <c r="T9" s="358"/>
      <c r="U9" s="358"/>
      <c r="V9" s="358"/>
      <c r="W9" s="347"/>
      <c r="X9" s="347"/>
      <c r="Y9" s="347"/>
      <c r="Z9" s="359"/>
      <c r="AA9" s="359"/>
      <c r="AB9" s="359"/>
      <c r="AC9" s="357"/>
    </row>
    <row r="10" spans="1:29" ht="9" customHeight="1">
      <c r="A10" s="363" t="s">
        <v>12</v>
      </c>
      <c r="B10" s="364"/>
      <c r="C10" s="364"/>
      <c r="D10" s="364"/>
      <c r="E10" s="364"/>
      <c r="F10" s="364"/>
      <c r="G10" s="364"/>
      <c r="H10" s="365">
        <v>3673293.23</v>
      </c>
      <c r="I10" s="365"/>
      <c r="J10" s="365">
        <v>24195815.530000001</v>
      </c>
      <c r="K10" s="365"/>
      <c r="L10" s="365"/>
      <c r="M10" s="364" t="s">
        <v>13</v>
      </c>
      <c r="N10" s="364"/>
      <c r="O10" s="364"/>
      <c r="P10" s="364"/>
      <c r="Q10" s="364"/>
      <c r="R10" s="364"/>
      <c r="S10" s="364"/>
      <c r="T10" s="364"/>
      <c r="U10" s="364"/>
      <c r="V10" s="364"/>
      <c r="W10" s="365">
        <v>7782415.3700000001</v>
      </c>
      <c r="X10" s="365"/>
      <c r="Y10" s="365"/>
      <c r="Z10" s="355">
        <v>5074512.26</v>
      </c>
      <c r="AA10" s="355"/>
      <c r="AB10" s="355"/>
      <c r="AC10" s="356"/>
    </row>
    <row r="11" spans="1:29" ht="9" customHeight="1">
      <c r="A11" s="3"/>
      <c r="B11" s="362" t="s">
        <v>14</v>
      </c>
      <c r="C11" s="362"/>
      <c r="D11" s="362"/>
      <c r="E11" s="362"/>
      <c r="F11" s="362"/>
      <c r="G11" s="362"/>
      <c r="H11" s="360">
        <v>500</v>
      </c>
      <c r="I11" s="360"/>
      <c r="J11" s="360">
        <v>500</v>
      </c>
      <c r="K11" s="360"/>
      <c r="L11" s="360"/>
      <c r="M11" s="361"/>
      <c r="N11" s="361"/>
      <c r="O11" s="362" t="s">
        <v>15</v>
      </c>
      <c r="P11" s="362"/>
      <c r="Q11" s="362"/>
      <c r="R11" s="362"/>
      <c r="S11" s="362"/>
      <c r="T11" s="362"/>
      <c r="U11" s="362"/>
      <c r="V11" s="362"/>
      <c r="W11" s="360">
        <v>1319559.3999999999</v>
      </c>
      <c r="X11" s="360"/>
      <c r="Y11" s="360"/>
      <c r="Z11" s="366">
        <v>1502025.75</v>
      </c>
      <c r="AA11" s="366"/>
      <c r="AB11" s="366"/>
      <c r="AC11" s="367"/>
    </row>
    <row r="12" spans="1:29" ht="9" customHeight="1">
      <c r="A12" s="3"/>
      <c r="B12" s="362" t="s">
        <v>16</v>
      </c>
      <c r="C12" s="362"/>
      <c r="D12" s="362"/>
      <c r="E12" s="362"/>
      <c r="F12" s="362"/>
      <c r="G12" s="362"/>
      <c r="H12" s="360">
        <v>3672789.16</v>
      </c>
      <c r="I12" s="360"/>
      <c r="J12" s="360">
        <v>24195311.460000001</v>
      </c>
      <c r="K12" s="360"/>
      <c r="L12" s="360"/>
      <c r="M12" s="361"/>
      <c r="N12" s="361"/>
      <c r="O12" s="362" t="s">
        <v>17</v>
      </c>
      <c r="P12" s="362"/>
      <c r="Q12" s="362"/>
      <c r="R12" s="362"/>
      <c r="S12" s="362"/>
      <c r="T12" s="362"/>
      <c r="U12" s="362"/>
      <c r="V12" s="362"/>
      <c r="W12" s="360">
        <v>4346171.4400000004</v>
      </c>
      <c r="X12" s="360"/>
      <c r="Y12" s="360"/>
      <c r="Z12" s="366">
        <v>3091953.21</v>
      </c>
      <c r="AA12" s="366"/>
      <c r="AB12" s="366"/>
      <c r="AC12" s="367"/>
    </row>
    <row r="13" spans="1:29" ht="9" customHeight="1">
      <c r="A13" s="3"/>
      <c r="B13" s="362" t="s">
        <v>18</v>
      </c>
      <c r="C13" s="362"/>
      <c r="D13" s="362"/>
      <c r="E13" s="362"/>
      <c r="F13" s="362"/>
      <c r="G13" s="362"/>
      <c r="H13" s="360">
        <v>0</v>
      </c>
      <c r="I13" s="360"/>
      <c r="J13" s="360">
        <v>0</v>
      </c>
      <c r="K13" s="360"/>
      <c r="L13" s="360"/>
      <c r="M13" s="361"/>
      <c r="N13" s="361"/>
      <c r="O13" s="362" t="s">
        <v>19</v>
      </c>
      <c r="P13" s="362"/>
      <c r="Q13" s="362"/>
      <c r="R13" s="362"/>
      <c r="S13" s="362"/>
      <c r="T13" s="362"/>
      <c r="U13" s="362"/>
      <c r="V13" s="362"/>
      <c r="W13" s="360">
        <v>0</v>
      </c>
      <c r="X13" s="360"/>
      <c r="Y13" s="360"/>
      <c r="Z13" s="366">
        <v>0</v>
      </c>
      <c r="AA13" s="366"/>
      <c r="AB13" s="366"/>
      <c r="AC13" s="367"/>
    </row>
    <row r="14" spans="1:29" ht="9" customHeight="1">
      <c r="A14" s="3"/>
      <c r="B14" s="362" t="s">
        <v>20</v>
      </c>
      <c r="C14" s="362"/>
      <c r="D14" s="362"/>
      <c r="E14" s="362"/>
      <c r="F14" s="362"/>
      <c r="G14" s="362"/>
      <c r="H14" s="360">
        <v>4.07</v>
      </c>
      <c r="I14" s="360"/>
      <c r="J14" s="360">
        <v>4.07</v>
      </c>
      <c r="K14" s="360"/>
      <c r="L14" s="360"/>
      <c r="M14" s="361"/>
      <c r="N14" s="361"/>
      <c r="O14" s="362" t="s">
        <v>21</v>
      </c>
      <c r="P14" s="362"/>
      <c r="Q14" s="362"/>
      <c r="R14" s="362"/>
      <c r="S14" s="362"/>
      <c r="T14" s="362"/>
      <c r="U14" s="362"/>
      <c r="V14" s="362"/>
      <c r="W14" s="360">
        <v>0</v>
      </c>
      <c r="X14" s="360"/>
      <c r="Y14" s="360"/>
      <c r="Z14" s="366">
        <v>0</v>
      </c>
      <c r="AA14" s="366"/>
      <c r="AB14" s="366"/>
      <c r="AC14" s="367"/>
    </row>
    <row r="15" spans="1:29" ht="9" customHeight="1">
      <c r="A15" s="3"/>
      <c r="B15" s="362" t="s">
        <v>22</v>
      </c>
      <c r="C15" s="362"/>
      <c r="D15" s="362"/>
      <c r="E15" s="362"/>
      <c r="F15" s="362"/>
      <c r="G15" s="362"/>
      <c r="H15" s="360">
        <v>0</v>
      </c>
      <c r="I15" s="360"/>
      <c r="J15" s="360">
        <v>0</v>
      </c>
      <c r="K15" s="360"/>
      <c r="L15" s="360"/>
      <c r="M15" s="361"/>
      <c r="N15" s="361"/>
      <c r="O15" s="362" t="s">
        <v>23</v>
      </c>
      <c r="P15" s="362"/>
      <c r="Q15" s="362"/>
      <c r="R15" s="362"/>
      <c r="S15" s="362"/>
      <c r="T15" s="362"/>
      <c r="U15" s="362"/>
      <c r="V15" s="362"/>
      <c r="W15" s="360">
        <v>1772197.93</v>
      </c>
      <c r="X15" s="360"/>
      <c r="Y15" s="360"/>
      <c r="Z15" s="366">
        <v>801300.26</v>
      </c>
      <c r="AA15" s="366"/>
      <c r="AB15" s="366"/>
      <c r="AC15" s="367"/>
    </row>
    <row r="16" spans="1:29" ht="9" customHeight="1">
      <c r="A16" s="3"/>
      <c r="B16" s="362" t="s">
        <v>24</v>
      </c>
      <c r="C16" s="362"/>
      <c r="D16" s="362"/>
      <c r="E16" s="362"/>
      <c r="F16" s="362"/>
      <c r="G16" s="362"/>
      <c r="H16" s="360">
        <v>0</v>
      </c>
      <c r="I16" s="360"/>
      <c r="J16" s="360">
        <v>0</v>
      </c>
      <c r="K16" s="360"/>
      <c r="L16" s="360"/>
      <c r="M16" s="361"/>
      <c r="N16" s="361"/>
      <c r="O16" s="362" t="s">
        <v>25</v>
      </c>
      <c r="P16" s="362"/>
      <c r="Q16" s="362"/>
      <c r="R16" s="362"/>
      <c r="S16" s="362"/>
      <c r="T16" s="362"/>
      <c r="U16" s="362"/>
      <c r="V16" s="362"/>
      <c r="W16" s="360">
        <v>0</v>
      </c>
      <c r="X16" s="360"/>
      <c r="Y16" s="360"/>
      <c r="Z16" s="366">
        <v>0</v>
      </c>
      <c r="AA16" s="366"/>
      <c r="AB16" s="366"/>
      <c r="AC16" s="367"/>
    </row>
    <row r="17" spans="1:29" ht="9" customHeight="1">
      <c r="A17" s="3"/>
      <c r="B17" s="362" t="s">
        <v>26</v>
      </c>
      <c r="C17" s="362"/>
      <c r="D17" s="362"/>
      <c r="E17" s="362"/>
      <c r="F17" s="362"/>
      <c r="G17" s="362"/>
      <c r="H17" s="360">
        <v>0</v>
      </c>
      <c r="I17" s="360"/>
      <c r="J17" s="360">
        <v>0</v>
      </c>
      <c r="K17" s="360"/>
      <c r="L17" s="360"/>
      <c r="M17" s="361"/>
      <c r="N17" s="361"/>
      <c r="O17" s="362" t="s">
        <v>27</v>
      </c>
      <c r="P17" s="362"/>
      <c r="Q17" s="362"/>
      <c r="R17" s="362"/>
      <c r="S17" s="362"/>
      <c r="T17" s="362"/>
      <c r="U17" s="362"/>
      <c r="V17" s="362"/>
      <c r="W17" s="360">
        <v>-439729.32</v>
      </c>
      <c r="X17" s="360"/>
      <c r="Y17" s="360"/>
      <c r="Z17" s="366">
        <v>-1121426.06</v>
      </c>
      <c r="AA17" s="366"/>
      <c r="AB17" s="366"/>
      <c r="AC17" s="367"/>
    </row>
    <row r="18" spans="1:29" ht="9" customHeight="1">
      <c r="A18" s="3"/>
      <c r="B18" s="361"/>
      <c r="C18" s="361"/>
      <c r="D18" s="361"/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2" t="s">
        <v>28</v>
      </c>
      <c r="P18" s="362"/>
      <c r="Q18" s="362"/>
      <c r="R18" s="362"/>
      <c r="S18" s="362"/>
      <c r="T18" s="362"/>
      <c r="U18" s="362"/>
      <c r="V18" s="362"/>
      <c r="W18" s="360">
        <v>0</v>
      </c>
      <c r="X18" s="360"/>
      <c r="Y18" s="360"/>
      <c r="Z18" s="366">
        <v>0</v>
      </c>
      <c r="AA18" s="366"/>
      <c r="AB18" s="366"/>
      <c r="AC18" s="367"/>
    </row>
    <row r="19" spans="1:29" ht="9" customHeight="1">
      <c r="A19" s="363" t="s">
        <v>29</v>
      </c>
      <c r="B19" s="364"/>
      <c r="C19" s="364"/>
      <c r="D19" s="364"/>
      <c r="E19" s="364"/>
      <c r="F19" s="364"/>
      <c r="G19" s="364"/>
      <c r="H19" s="365">
        <v>8331408.7800000003</v>
      </c>
      <c r="I19" s="365"/>
      <c r="J19" s="365">
        <v>3149021.58</v>
      </c>
      <c r="K19" s="365"/>
      <c r="L19" s="365"/>
      <c r="M19" s="361"/>
      <c r="N19" s="361"/>
      <c r="O19" s="362" t="s">
        <v>30</v>
      </c>
      <c r="P19" s="362"/>
      <c r="Q19" s="362"/>
      <c r="R19" s="362"/>
      <c r="S19" s="362"/>
      <c r="T19" s="362"/>
      <c r="U19" s="362"/>
      <c r="V19" s="362"/>
      <c r="W19" s="360">
        <v>784215.92</v>
      </c>
      <c r="X19" s="360"/>
      <c r="Y19" s="360"/>
      <c r="Z19" s="366">
        <v>800659.1</v>
      </c>
      <c r="AA19" s="366"/>
      <c r="AB19" s="366"/>
      <c r="AC19" s="367"/>
    </row>
    <row r="20" spans="1:29" ht="9" customHeight="1">
      <c r="A20" s="3"/>
      <c r="B20" s="362" t="s">
        <v>31</v>
      </c>
      <c r="C20" s="362"/>
      <c r="D20" s="362"/>
      <c r="E20" s="362"/>
      <c r="F20" s="362"/>
      <c r="G20" s="362"/>
      <c r="H20" s="360">
        <v>0</v>
      </c>
      <c r="I20" s="360"/>
      <c r="J20" s="360">
        <v>0</v>
      </c>
      <c r="K20" s="360"/>
      <c r="L20" s="360"/>
      <c r="M20" s="361"/>
      <c r="N20" s="361"/>
      <c r="O20" s="361"/>
      <c r="P20" s="361"/>
      <c r="Q20" s="361"/>
      <c r="R20" s="361"/>
      <c r="S20" s="361"/>
      <c r="T20" s="361"/>
      <c r="U20" s="361"/>
      <c r="V20" s="361"/>
      <c r="W20" s="361"/>
      <c r="X20" s="361"/>
      <c r="Y20" s="361"/>
      <c r="Z20" s="368"/>
      <c r="AA20" s="368"/>
      <c r="AB20" s="368"/>
      <c r="AC20" s="369"/>
    </row>
    <row r="21" spans="1:29" ht="9" customHeight="1">
      <c r="A21" s="3"/>
      <c r="B21" s="362" t="s">
        <v>32</v>
      </c>
      <c r="C21" s="362"/>
      <c r="D21" s="362"/>
      <c r="E21" s="362"/>
      <c r="F21" s="362"/>
      <c r="G21" s="362"/>
      <c r="H21" s="360">
        <v>7324639.8799999999</v>
      </c>
      <c r="I21" s="360"/>
      <c r="J21" s="360">
        <v>2397849.33</v>
      </c>
      <c r="K21" s="360"/>
      <c r="L21" s="360"/>
      <c r="M21" s="364" t="s">
        <v>33</v>
      </c>
      <c r="N21" s="364"/>
      <c r="O21" s="364"/>
      <c r="P21" s="364"/>
      <c r="Q21" s="364"/>
      <c r="R21" s="364"/>
      <c r="S21" s="364"/>
      <c r="T21" s="364"/>
      <c r="U21" s="364"/>
      <c r="V21" s="364"/>
      <c r="W21" s="365">
        <v>0</v>
      </c>
      <c r="X21" s="365"/>
      <c r="Y21" s="365"/>
      <c r="Z21" s="355">
        <v>0</v>
      </c>
      <c r="AA21" s="355"/>
      <c r="AB21" s="355"/>
      <c r="AC21" s="356"/>
    </row>
    <row r="22" spans="1:29" ht="9" customHeight="1">
      <c r="A22" s="3"/>
      <c r="B22" s="362" t="s">
        <v>34</v>
      </c>
      <c r="C22" s="362"/>
      <c r="D22" s="362"/>
      <c r="E22" s="362"/>
      <c r="F22" s="362"/>
      <c r="G22" s="362"/>
      <c r="H22" s="360">
        <v>842080.24</v>
      </c>
      <c r="I22" s="360"/>
      <c r="J22" s="360">
        <v>592301.59</v>
      </c>
      <c r="K22" s="360"/>
      <c r="L22" s="360"/>
      <c r="M22" s="361"/>
      <c r="N22" s="361"/>
      <c r="O22" s="362" t="s">
        <v>35</v>
      </c>
      <c r="P22" s="362"/>
      <c r="Q22" s="362"/>
      <c r="R22" s="362"/>
      <c r="S22" s="362"/>
      <c r="T22" s="362"/>
      <c r="U22" s="362"/>
      <c r="V22" s="362"/>
      <c r="W22" s="360">
        <v>0</v>
      </c>
      <c r="X22" s="360"/>
      <c r="Y22" s="360"/>
      <c r="Z22" s="366">
        <v>0</v>
      </c>
      <c r="AA22" s="366"/>
      <c r="AB22" s="366"/>
      <c r="AC22" s="367"/>
    </row>
    <row r="23" spans="1:29" ht="9" customHeight="1">
      <c r="A23" s="3"/>
      <c r="B23" s="362" t="s">
        <v>36</v>
      </c>
      <c r="C23" s="362"/>
      <c r="D23" s="362"/>
      <c r="E23" s="362"/>
      <c r="F23" s="362"/>
      <c r="G23" s="362"/>
      <c r="H23" s="360">
        <v>0</v>
      </c>
      <c r="I23" s="360"/>
      <c r="J23" s="360">
        <v>0</v>
      </c>
      <c r="K23" s="360"/>
      <c r="L23" s="360"/>
      <c r="M23" s="361"/>
      <c r="N23" s="361"/>
      <c r="O23" s="362" t="s">
        <v>37</v>
      </c>
      <c r="P23" s="362"/>
      <c r="Q23" s="362"/>
      <c r="R23" s="362"/>
      <c r="S23" s="362"/>
      <c r="T23" s="362"/>
      <c r="U23" s="362"/>
      <c r="V23" s="362"/>
      <c r="W23" s="360">
        <v>0</v>
      </c>
      <c r="X23" s="360"/>
      <c r="Y23" s="360"/>
      <c r="Z23" s="366">
        <v>0</v>
      </c>
      <c r="AA23" s="366"/>
      <c r="AB23" s="366"/>
      <c r="AC23" s="367"/>
    </row>
    <row r="24" spans="1:29" ht="9" customHeight="1">
      <c r="A24" s="3"/>
      <c r="B24" s="362" t="s">
        <v>38</v>
      </c>
      <c r="C24" s="362"/>
      <c r="D24" s="362"/>
      <c r="E24" s="362"/>
      <c r="F24" s="362"/>
      <c r="G24" s="362"/>
      <c r="H24" s="360">
        <v>14318</v>
      </c>
      <c r="I24" s="360"/>
      <c r="J24" s="360">
        <v>8300</v>
      </c>
      <c r="K24" s="360"/>
      <c r="L24" s="360"/>
      <c r="M24" s="361"/>
      <c r="N24" s="361"/>
      <c r="O24" s="361"/>
      <c r="P24" s="361"/>
      <c r="Q24" s="361"/>
      <c r="R24" s="361"/>
      <c r="S24" s="361"/>
      <c r="T24" s="361"/>
      <c r="U24" s="361"/>
      <c r="V24" s="361"/>
      <c r="W24" s="361"/>
      <c r="X24" s="361"/>
      <c r="Y24" s="361"/>
      <c r="Z24" s="368"/>
      <c r="AA24" s="368"/>
      <c r="AB24" s="368"/>
      <c r="AC24" s="369"/>
    </row>
    <row r="25" spans="1:29" ht="9" customHeight="1">
      <c r="A25" s="3"/>
      <c r="B25" s="362" t="s">
        <v>39</v>
      </c>
      <c r="C25" s="362"/>
      <c r="D25" s="362"/>
      <c r="E25" s="362"/>
      <c r="F25" s="362"/>
      <c r="G25" s="362"/>
      <c r="H25" s="360">
        <v>115455.66</v>
      </c>
      <c r="I25" s="360"/>
      <c r="J25" s="360">
        <v>115655.66</v>
      </c>
      <c r="K25" s="360"/>
      <c r="L25" s="360"/>
      <c r="M25" s="364" t="s">
        <v>40</v>
      </c>
      <c r="N25" s="364"/>
      <c r="O25" s="364"/>
      <c r="P25" s="364"/>
      <c r="Q25" s="364"/>
      <c r="R25" s="364"/>
      <c r="S25" s="364"/>
      <c r="T25" s="364"/>
      <c r="U25" s="364"/>
      <c r="V25" s="364"/>
      <c r="W25" s="365">
        <v>0</v>
      </c>
      <c r="X25" s="365"/>
      <c r="Y25" s="365"/>
      <c r="Z25" s="355">
        <v>0</v>
      </c>
      <c r="AA25" s="355"/>
      <c r="AB25" s="355"/>
      <c r="AC25" s="356"/>
    </row>
    <row r="26" spans="1:29" ht="9" customHeight="1">
      <c r="A26" s="3"/>
      <c r="B26" s="362" t="s">
        <v>41</v>
      </c>
      <c r="C26" s="362"/>
      <c r="D26" s="362"/>
      <c r="E26" s="362"/>
      <c r="F26" s="362"/>
      <c r="G26" s="362"/>
      <c r="H26" s="360">
        <v>0</v>
      </c>
      <c r="I26" s="360"/>
      <c r="J26" s="360">
        <v>0</v>
      </c>
      <c r="K26" s="360"/>
      <c r="L26" s="360"/>
      <c r="M26" s="361"/>
      <c r="N26" s="361"/>
      <c r="O26" s="362" t="s">
        <v>42</v>
      </c>
      <c r="P26" s="362"/>
      <c r="Q26" s="362"/>
      <c r="R26" s="362"/>
      <c r="S26" s="362"/>
      <c r="T26" s="362"/>
      <c r="U26" s="362"/>
      <c r="V26" s="362"/>
      <c r="W26" s="360">
        <v>0</v>
      </c>
      <c r="X26" s="360"/>
      <c r="Y26" s="360"/>
      <c r="Z26" s="366">
        <v>0</v>
      </c>
      <c r="AA26" s="366"/>
      <c r="AB26" s="366"/>
      <c r="AC26" s="367"/>
    </row>
    <row r="27" spans="1:29" ht="9" customHeight="1">
      <c r="A27" s="3"/>
      <c r="B27" s="362" t="s">
        <v>43</v>
      </c>
      <c r="C27" s="362"/>
      <c r="D27" s="362"/>
      <c r="E27" s="362"/>
      <c r="F27" s="362"/>
      <c r="G27" s="362"/>
      <c r="H27" s="360">
        <v>34915</v>
      </c>
      <c r="I27" s="360"/>
      <c r="J27" s="360">
        <v>34915</v>
      </c>
      <c r="K27" s="360"/>
      <c r="L27" s="360"/>
      <c r="M27" s="361"/>
      <c r="N27" s="361"/>
      <c r="O27" s="361"/>
      <c r="P27" s="361"/>
      <c r="Q27" s="361"/>
      <c r="R27" s="361"/>
      <c r="S27" s="361"/>
      <c r="T27" s="361"/>
      <c r="U27" s="361"/>
      <c r="V27" s="361"/>
      <c r="W27" s="361"/>
      <c r="X27" s="361"/>
      <c r="Y27" s="361"/>
      <c r="Z27" s="368"/>
      <c r="AA27" s="368"/>
      <c r="AB27" s="368"/>
      <c r="AC27" s="369"/>
    </row>
    <row r="28" spans="1:29" ht="9" customHeight="1">
      <c r="A28" s="3"/>
      <c r="B28" s="361"/>
      <c r="C28" s="361"/>
      <c r="D28" s="361"/>
      <c r="E28" s="361"/>
      <c r="F28" s="361"/>
      <c r="G28" s="361"/>
      <c r="H28" s="361"/>
      <c r="I28" s="361"/>
      <c r="J28" s="361"/>
      <c r="K28" s="361"/>
      <c r="L28" s="361"/>
      <c r="M28" s="364" t="s">
        <v>44</v>
      </c>
      <c r="N28" s="364"/>
      <c r="O28" s="364"/>
      <c r="P28" s="364"/>
      <c r="Q28" s="364"/>
      <c r="R28" s="364"/>
      <c r="S28" s="364"/>
      <c r="T28" s="364"/>
      <c r="U28" s="364"/>
      <c r="V28" s="364"/>
      <c r="W28" s="365">
        <v>0</v>
      </c>
      <c r="X28" s="365"/>
      <c r="Y28" s="365"/>
      <c r="Z28" s="355">
        <v>0</v>
      </c>
      <c r="AA28" s="355"/>
      <c r="AB28" s="355"/>
      <c r="AC28" s="356"/>
    </row>
    <row r="29" spans="1:29" ht="9" customHeight="1">
      <c r="A29" s="363" t="s">
        <v>45</v>
      </c>
      <c r="B29" s="364"/>
      <c r="C29" s="364"/>
      <c r="D29" s="364"/>
      <c r="E29" s="364"/>
      <c r="F29" s="364"/>
      <c r="G29" s="364"/>
      <c r="H29" s="365">
        <v>303829.07</v>
      </c>
      <c r="I29" s="365"/>
      <c r="J29" s="365">
        <v>133957.53</v>
      </c>
      <c r="K29" s="365"/>
      <c r="L29" s="365"/>
      <c r="M29" s="361"/>
      <c r="N29" s="361"/>
      <c r="O29" s="362" t="s">
        <v>46</v>
      </c>
      <c r="P29" s="362"/>
      <c r="Q29" s="362"/>
      <c r="R29" s="362"/>
      <c r="S29" s="362"/>
      <c r="T29" s="362"/>
      <c r="U29" s="362"/>
      <c r="V29" s="362"/>
      <c r="W29" s="360">
        <v>0</v>
      </c>
      <c r="X29" s="360"/>
      <c r="Y29" s="360"/>
      <c r="Z29" s="366">
        <v>0</v>
      </c>
      <c r="AA29" s="366"/>
      <c r="AB29" s="366"/>
      <c r="AC29" s="367"/>
    </row>
    <row r="30" spans="1:29" ht="9" customHeight="1">
      <c r="A30" s="3"/>
      <c r="B30" s="362" t="s">
        <v>47</v>
      </c>
      <c r="C30" s="362"/>
      <c r="D30" s="362"/>
      <c r="E30" s="362"/>
      <c r="F30" s="362"/>
      <c r="G30" s="362"/>
      <c r="H30" s="360">
        <v>303829.07</v>
      </c>
      <c r="I30" s="360"/>
      <c r="J30" s="360">
        <v>133957.53</v>
      </c>
      <c r="K30" s="360"/>
      <c r="L30" s="360"/>
      <c r="M30" s="361"/>
      <c r="N30" s="361"/>
      <c r="O30" s="362" t="s">
        <v>48</v>
      </c>
      <c r="P30" s="362"/>
      <c r="Q30" s="362"/>
      <c r="R30" s="362"/>
      <c r="S30" s="362"/>
      <c r="T30" s="362"/>
      <c r="U30" s="362"/>
      <c r="V30" s="362"/>
      <c r="W30" s="360">
        <v>0</v>
      </c>
      <c r="X30" s="360"/>
      <c r="Y30" s="360"/>
      <c r="Z30" s="366">
        <v>0</v>
      </c>
      <c r="AA30" s="366"/>
      <c r="AB30" s="366"/>
      <c r="AC30" s="367"/>
    </row>
    <row r="31" spans="1:29" ht="9" customHeight="1">
      <c r="A31" s="3"/>
      <c r="B31" s="362" t="s">
        <v>49</v>
      </c>
      <c r="C31" s="362"/>
      <c r="D31" s="362"/>
      <c r="E31" s="362"/>
      <c r="F31" s="362"/>
      <c r="G31" s="362"/>
      <c r="H31" s="360">
        <v>0</v>
      </c>
      <c r="I31" s="360"/>
      <c r="J31" s="360">
        <v>0</v>
      </c>
      <c r="K31" s="360"/>
      <c r="L31" s="360"/>
      <c r="M31" s="361"/>
      <c r="N31" s="361"/>
      <c r="O31" s="361"/>
      <c r="P31" s="361"/>
      <c r="Q31" s="361"/>
      <c r="R31" s="361"/>
      <c r="S31" s="361"/>
      <c r="T31" s="361"/>
      <c r="U31" s="361"/>
      <c r="V31" s="361"/>
      <c r="W31" s="361"/>
      <c r="X31" s="361"/>
      <c r="Y31" s="361"/>
      <c r="Z31" s="368"/>
      <c r="AA31" s="368"/>
      <c r="AB31" s="368"/>
      <c r="AC31" s="369"/>
    </row>
    <row r="32" spans="1:29" ht="9" customHeight="1">
      <c r="A32" s="3"/>
      <c r="B32" s="362" t="s">
        <v>50</v>
      </c>
      <c r="C32" s="362"/>
      <c r="D32" s="362"/>
      <c r="E32" s="362"/>
      <c r="F32" s="362"/>
      <c r="G32" s="362"/>
      <c r="H32" s="360">
        <v>0</v>
      </c>
      <c r="I32" s="360"/>
      <c r="J32" s="360">
        <v>0</v>
      </c>
      <c r="K32" s="360"/>
      <c r="L32" s="360"/>
      <c r="M32" s="364" t="s">
        <v>51</v>
      </c>
      <c r="N32" s="364"/>
      <c r="O32" s="364"/>
      <c r="P32" s="364"/>
      <c r="Q32" s="364"/>
      <c r="R32" s="364"/>
      <c r="S32" s="364"/>
      <c r="T32" s="364"/>
      <c r="U32" s="364"/>
      <c r="V32" s="364"/>
      <c r="W32" s="365">
        <v>0</v>
      </c>
      <c r="X32" s="365"/>
      <c r="Y32" s="365"/>
      <c r="Z32" s="355">
        <v>0</v>
      </c>
      <c r="AA32" s="355"/>
      <c r="AB32" s="355"/>
      <c r="AC32" s="356"/>
    </row>
    <row r="33" spans="1:29" ht="9" customHeight="1">
      <c r="A33" s="3"/>
      <c r="B33" s="362" t="s">
        <v>52</v>
      </c>
      <c r="C33" s="362"/>
      <c r="D33" s="362"/>
      <c r="E33" s="362"/>
      <c r="F33" s="362"/>
      <c r="G33" s="362"/>
      <c r="H33" s="360">
        <v>0</v>
      </c>
      <c r="I33" s="360"/>
      <c r="J33" s="360">
        <v>0</v>
      </c>
      <c r="K33" s="360"/>
      <c r="L33" s="360"/>
      <c r="M33" s="361"/>
      <c r="N33" s="361"/>
      <c r="O33" s="362" t="s">
        <v>53</v>
      </c>
      <c r="P33" s="362"/>
      <c r="Q33" s="362"/>
      <c r="R33" s="362"/>
      <c r="S33" s="362"/>
      <c r="T33" s="362"/>
      <c r="U33" s="362"/>
      <c r="V33" s="362"/>
      <c r="W33" s="360">
        <v>0</v>
      </c>
      <c r="X33" s="360"/>
      <c r="Y33" s="360"/>
      <c r="Z33" s="366">
        <v>0</v>
      </c>
      <c r="AA33" s="366"/>
      <c r="AB33" s="366"/>
      <c r="AC33" s="367"/>
    </row>
    <row r="34" spans="1:29" ht="9" customHeight="1">
      <c r="A34" s="3"/>
      <c r="B34" s="362" t="s">
        <v>54</v>
      </c>
      <c r="C34" s="362"/>
      <c r="D34" s="362"/>
      <c r="E34" s="362"/>
      <c r="F34" s="362"/>
      <c r="G34" s="362"/>
      <c r="H34" s="360">
        <v>0</v>
      </c>
      <c r="I34" s="360"/>
      <c r="J34" s="360">
        <v>0</v>
      </c>
      <c r="K34" s="360"/>
      <c r="L34" s="360"/>
      <c r="M34" s="361"/>
      <c r="N34" s="361"/>
      <c r="O34" s="362" t="s">
        <v>55</v>
      </c>
      <c r="P34" s="362"/>
      <c r="Q34" s="362"/>
      <c r="R34" s="362"/>
      <c r="S34" s="362"/>
      <c r="T34" s="362"/>
      <c r="U34" s="362"/>
      <c r="V34" s="362"/>
      <c r="W34" s="360">
        <v>0</v>
      </c>
      <c r="X34" s="360"/>
      <c r="Y34" s="360"/>
      <c r="Z34" s="366">
        <v>0</v>
      </c>
      <c r="AA34" s="366"/>
      <c r="AB34" s="366"/>
      <c r="AC34" s="367"/>
    </row>
    <row r="35" spans="1:29" ht="9" customHeight="1">
      <c r="A35" s="3"/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61"/>
      <c r="V35" s="361"/>
      <c r="W35" s="361"/>
      <c r="X35" s="361"/>
      <c r="Y35" s="361"/>
      <c r="Z35" s="368"/>
      <c r="AA35" s="368"/>
      <c r="AB35" s="368"/>
      <c r="AC35" s="369"/>
    </row>
    <row r="36" spans="1:29" ht="9" customHeight="1">
      <c r="A36" s="363" t="s">
        <v>56</v>
      </c>
      <c r="B36" s="364"/>
      <c r="C36" s="364"/>
      <c r="D36" s="364"/>
      <c r="E36" s="364"/>
      <c r="F36" s="364"/>
      <c r="G36" s="364"/>
      <c r="H36" s="365">
        <v>0</v>
      </c>
      <c r="I36" s="365"/>
      <c r="J36" s="365">
        <v>0</v>
      </c>
      <c r="K36" s="365"/>
      <c r="L36" s="365"/>
      <c r="M36" s="364" t="s">
        <v>57</v>
      </c>
      <c r="N36" s="364"/>
      <c r="O36" s="364"/>
      <c r="P36" s="364"/>
      <c r="Q36" s="364"/>
      <c r="R36" s="364"/>
      <c r="S36" s="364"/>
      <c r="T36" s="364"/>
      <c r="U36" s="364"/>
      <c r="V36" s="364"/>
      <c r="W36" s="365">
        <v>3179012.28</v>
      </c>
      <c r="X36" s="365"/>
      <c r="Y36" s="365"/>
      <c r="Z36" s="355">
        <v>21466160.289999999</v>
      </c>
      <c r="AA36" s="355"/>
      <c r="AB36" s="355"/>
      <c r="AC36" s="356"/>
    </row>
    <row r="37" spans="1:29" ht="9" customHeight="1">
      <c r="A37" s="3"/>
      <c r="B37" s="362" t="s">
        <v>58</v>
      </c>
      <c r="C37" s="362"/>
      <c r="D37" s="362"/>
      <c r="E37" s="362"/>
      <c r="F37" s="362"/>
      <c r="G37" s="362"/>
      <c r="H37" s="360">
        <v>0</v>
      </c>
      <c r="I37" s="360"/>
      <c r="J37" s="360">
        <v>0</v>
      </c>
      <c r="K37" s="360"/>
      <c r="L37" s="360"/>
      <c r="M37" s="361"/>
      <c r="N37" s="361"/>
      <c r="O37" s="362" t="s">
        <v>59</v>
      </c>
      <c r="P37" s="362"/>
      <c r="Q37" s="362"/>
      <c r="R37" s="362"/>
      <c r="S37" s="362"/>
      <c r="T37" s="362"/>
      <c r="U37" s="362"/>
      <c r="V37" s="362"/>
      <c r="W37" s="360">
        <v>3179012.28</v>
      </c>
      <c r="X37" s="360"/>
      <c r="Y37" s="360"/>
      <c r="Z37" s="366">
        <v>21466160.289999999</v>
      </c>
      <c r="AA37" s="366"/>
      <c r="AB37" s="366"/>
      <c r="AC37" s="367"/>
    </row>
    <row r="38" spans="1:29" ht="9" customHeight="1">
      <c r="A38" s="3"/>
      <c r="B38" s="362" t="s">
        <v>60</v>
      </c>
      <c r="C38" s="362"/>
      <c r="D38" s="362"/>
      <c r="E38" s="362"/>
      <c r="F38" s="362"/>
      <c r="G38" s="362"/>
      <c r="H38" s="360">
        <v>0</v>
      </c>
      <c r="I38" s="360"/>
      <c r="J38" s="360">
        <v>0</v>
      </c>
      <c r="K38" s="360"/>
      <c r="L38" s="360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  <c r="X38" s="361"/>
      <c r="Y38" s="361"/>
      <c r="Z38" s="368"/>
      <c r="AA38" s="368"/>
      <c r="AB38" s="368"/>
      <c r="AC38" s="369"/>
    </row>
    <row r="39" spans="1:29" ht="9" customHeight="1">
      <c r="A39" s="3"/>
      <c r="B39" s="362" t="s">
        <v>61</v>
      </c>
      <c r="C39" s="362"/>
      <c r="D39" s="362"/>
      <c r="E39" s="362"/>
      <c r="F39" s="362"/>
      <c r="G39" s="362"/>
      <c r="H39" s="360">
        <v>0</v>
      </c>
      <c r="I39" s="360"/>
      <c r="J39" s="360">
        <v>0</v>
      </c>
      <c r="K39" s="360"/>
      <c r="L39" s="360"/>
      <c r="M39" s="361"/>
      <c r="N39" s="361"/>
      <c r="O39" s="361"/>
      <c r="P39" s="361"/>
      <c r="Q39" s="361"/>
      <c r="R39" s="361"/>
      <c r="S39" s="361"/>
      <c r="T39" s="361"/>
      <c r="U39" s="361"/>
      <c r="V39" s="361"/>
      <c r="W39" s="361"/>
      <c r="X39" s="361"/>
      <c r="Y39" s="361"/>
      <c r="Z39" s="368"/>
      <c r="AA39" s="368"/>
      <c r="AB39" s="368"/>
      <c r="AC39" s="369"/>
    </row>
    <row r="40" spans="1:29" ht="9" customHeight="1">
      <c r="A40" s="3"/>
      <c r="B40" s="362" t="s">
        <v>62</v>
      </c>
      <c r="C40" s="362"/>
      <c r="D40" s="362"/>
      <c r="E40" s="362"/>
      <c r="F40" s="362"/>
      <c r="G40" s="362"/>
      <c r="H40" s="360">
        <v>0</v>
      </c>
      <c r="I40" s="360"/>
      <c r="J40" s="360">
        <v>0</v>
      </c>
      <c r="K40" s="360"/>
      <c r="L40" s="360"/>
      <c r="M40" s="364" t="s">
        <v>63</v>
      </c>
      <c r="N40" s="364"/>
      <c r="O40" s="364"/>
      <c r="P40" s="364"/>
      <c r="Q40" s="364"/>
      <c r="R40" s="364"/>
      <c r="S40" s="364"/>
      <c r="T40" s="364"/>
      <c r="U40" s="364"/>
      <c r="V40" s="364"/>
      <c r="W40" s="365">
        <v>83810.02</v>
      </c>
      <c r="X40" s="365"/>
      <c r="Y40" s="365"/>
      <c r="Z40" s="355">
        <v>27331.16</v>
      </c>
      <c r="AA40" s="355"/>
      <c r="AB40" s="355"/>
      <c r="AC40" s="356"/>
    </row>
    <row r="41" spans="1:29" ht="9" customHeight="1">
      <c r="A41" s="3"/>
      <c r="B41" s="362" t="s">
        <v>64</v>
      </c>
      <c r="C41" s="362"/>
      <c r="D41" s="362"/>
      <c r="E41" s="362"/>
      <c r="F41" s="362"/>
      <c r="G41" s="362"/>
      <c r="H41" s="360">
        <v>0</v>
      </c>
      <c r="I41" s="360"/>
      <c r="J41" s="360">
        <v>0</v>
      </c>
      <c r="K41" s="360"/>
      <c r="L41" s="360"/>
      <c r="M41" s="361"/>
      <c r="N41" s="361"/>
      <c r="O41" s="362" t="s">
        <v>65</v>
      </c>
      <c r="P41" s="362"/>
      <c r="Q41" s="362"/>
      <c r="R41" s="362"/>
      <c r="S41" s="362"/>
      <c r="T41" s="362"/>
      <c r="U41" s="362"/>
      <c r="V41" s="362"/>
      <c r="W41" s="360">
        <v>83810.02</v>
      </c>
      <c r="X41" s="360"/>
      <c r="Y41" s="360"/>
      <c r="Z41" s="366">
        <v>27331.16</v>
      </c>
      <c r="AA41" s="366"/>
      <c r="AB41" s="366"/>
      <c r="AC41" s="367"/>
    </row>
    <row r="42" spans="1:29" ht="9" customHeight="1">
      <c r="A42" s="3"/>
      <c r="B42" s="361"/>
      <c r="C42" s="361"/>
      <c r="D42" s="361"/>
      <c r="E42" s="361"/>
      <c r="F42" s="361"/>
      <c r="G42" s="361"/>
      <c r="H42" s="361"/>
      <c r="I42" s="361"/>
      <c r="J42" s="361"/>
      <c r="K42" s="361"/>
      <c r="L42" s="361"/>
      <c r="M42" s="361"/>
      <c r="N42" s="361"/>
      <c r="O42" s="362" t="s">
        <v>66</v>
      </c>
      <c r="P42" s="362"/>
      <c r="Q42" s="362"/>
      <c r="R42" s="362"/>
      <c r="S42" s="362"/>
      <c r="T42" s="362"/>
      <c r="U42" s="362"/>
      <c r="V42" s="362"/>
      <c r="W42" s="360">
        <v>0</v>
      </c>
      <c r="X42" s="360"/>
      <c r="Y42" s="360"/>
      <c r="Z42" s="366">
        <v>0</v>
      </c>
      <c r="AA42" s="366"/>
      <c r="AB42" s="366"/>
      <c r="AC42" s="367"/>
    </row>
    <row r="43" spans="1:29" ht="9" customHeight="1">
      <c r="A43" s="363" t="s">
        <v>67</v>
      </c>
      <c r="B43" s="364"/>
      <c r="C43" s="364"/>
      <c r="D43" s="364"/>
      <c r="E43" s="364"/>
      <c r="F43" s="364"/>
      <c r="G43" s="364"/>
      <c r="H43" s="365">
        <v>0</v>
      </c>
      <c r="I43" s="365"/>
      <c r="J43" s="365">
        <v>0</v>
      </c>
      <c r="K43" s="365"/>
      <c r="L43" s="365"/>
      <c r="M43" s="361"/>
      <c r="N43" s="361"/>
      <c r="O43" s="362" t="s">
        <v>68</v>
      </c>
      <c r="P43" s="362"/>
      <c r="Q43" s="362"/>
      <c r="R43" s="362"/>
      <c r="S43" s="362"/>
      <c r="T43" s="362"/>
      <c r="U43" s="362"/>
      <c r="V43" s="362"/>
      <c r="W43" s="360">
        <v>0</v>
      </c>
      <c r="X43" s="360"/>
      <c r="Y43" s="360"/>
      <c r="Z43" s="366">
        <v>0</v>
      </c>
      <c r="AA43" s="366"/>
      <c r="AB43" s="366"/>
      <c r="AC43" s="367"/>
    </row>
    <row r="44" spans="1:29" ht="9" customHeight="1">
      <c r="A44" s="3"/>
      <c r="B44" s="362" t="s">
        <v>69</v>
      </c>
      <c r="C44" s="362"/>
      <c r="D44" s="362"/>
      <c r="E44" s="362"/>
      <c r="F44" s="362"/>
      <c r="G44" s="362"/>
      <c r="H44" s="360">
        <v>0</v>
      </c>
      <c r="I44" s="360"/>
      <c r="J44" s="360">
        <v>0</v>
      </c>
      <c r="K44" s="360"/>
      <c r="L44" s="360"/>
      <c r="M44" s="361"/>
      <c r="N44" s="361"/>
      <c r="O44" s="361"/>
      <c r="P44" s="361"/>
      <c r="Q44" s="361"/>
      <c r="R44" s="361"/>
      <c r="S44" s="361"/>
      <c r="T44" s="361"/>
      <c r="U44" s="361"/>
      <c r="V44" s="361"/>
      <c r="W44" s="361"/>
      <c r="X44" s="361"/>
      <c r="Y44" s="361"/>
      <c r="Z44" s="368"/>
      <c r="AA44" s="368"/>
      <c r="AB44" s="368"/>
      <c r="AC44" s="369"/>
    </row>
    <row r="45" spans="1:29" ht="9" customHeight="1">
      <c r="A45" s="3"/>
      <c r="B45" s="361"/>
      <c r="C45" s="361"/>
      <c r="D45" s="361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61"/>
      <c r="S45" s="361"/>
      <c r="T45" s="361"/>
      <c r="U45" s="361"/>
      <c r="V45" s="361"/>
      <c r="W45" s="361"/>
      <c r="X45" s="361"/>
      <c r="Y45" s="361"/>
      <c r="Z45" s="368"/>
      <c r="AA45" s="368"/>
      <c r="AB45" s="368"/>
      <c r="AC45" s="369"/>
    </row>
    <row r="46" spans="1:29" ht="9" customHeight="1">
      <c r="A46" s="363" t="s">
        <v>70</v>
      </c>
      <c r="B46" s="364"/>
      <c r="C46" s="364"/>
      <c r="D46" s="364"/>
      <c r="E46" s="364"/>
      <c r="F46" s="364"/>
      <c r="G46" s="364"/>
      <c r="H46" s="365">
        <v>0</v>
      </c>
      <c r="I46" s="365"/>
      <c r="J46" s="365">
        <v>0</v>
      </c>
      <c r="K46" s="365"/>
      <c r="L46" s="365"/>
      <c r="M46" s="361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1"/>
      <c r="Z46" s="368"/>
      <c r="AA46" s="368"/>
      <c r="AB46" s="368"/>
      <c r="AC46" s="369"/>
    </row>
    <row r="47" spans="1:29" ht="9" customHeight="1">
      <c r="A47" s="3"/>
      <c r="B47" s="362" t="s">
        <v>71</v>
      </c>
      <c r="C47" s="362"/>
      <c r="D47" s="362"/>
      <c r="E47" s="362"/>
      <c r="F47" s="362"/>
      <c r="G47" s="362"/>
      <c r="H47" s="360">
        <v>0</v>
      </c>
      <c r="I47" s="360"/>
      <c r="J47" s="360">
        <v>0</v>
      </c>
      <c r="K47" s="360"/>
      <c r="L47" s="360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8"/>
      <c r="AA47" s="368"/>
      <c r="AB47" s="368"/>
      <c r="AC47" s="369"/>
    </row>
    <row r="48" spans="1:29" ht="9" customHeight="1">
      <c r="A48" s="3"/>
      <c r="B48" s="362" t="s">
        <v>72</v>
      </c>
      <c r="C48" s="362"/>
      <c r="D48" s="362"/>
      <c r="E48" s="362"/>
      <c r="F48" s="362"/>
      <c r="G48" s="362"/>
      <c r="H48" s="360">
        <v>0</v>
      </c>
      <c r="I48" s="360"/>
      <c r="J48" s="360">
        <v>0</v>
      </c>
      <c r="K48" s="360"/>
      <c r="L48" s="360"/>
      <c r="M48" s="361"/>
      <c r="N48" s="361"/>
      <c r="O48" s="361"/>
      <c r="P48" s="361"/>
      <c r="Q48" s="361"/>
      <c r="R48" s="361"/>
      <c r="S48" s="361"/>
      <c r="T48" s="361"/>
      <c r="U48" s="361"/>
      <c r="V48" s="361"/>
      <c r="W48" s="361"/>
      <c r="X48" s="361"/>
      <c r="Y48" s="361"/>
      <c r="Z48" s="368"/>
      <c r="AA48" s="368"/>
      <c r="AB48" s="368"/>
      <c r="AC48" s="369"/>
    </row>
    <row r="49" spans="1:29" ht="9" customHeight="1">
      <c r="A49" s="3"/>
      <c r="B49" s="361"/>
      <c r="C49" s="361"/>
      <c r="D49" s="361"/>
      <c r="E49" s="361"/>
      <c r="F49" s="361"/>
      <c r="G49" s="361"/>
      <c r="H49" s="361"/>
      <c r="I49" s="361"/>
      <c r="J49" s="361"/>
      <c r="K49" s="361"/>
      <c r="L49" s="361"/>
      <c r="M49" s="361"/>
      <c r="N49" s="361"/>
      <c r="O49" s="361"/>
      <c r="P49" s="361"/>
      <c r="Q49" s="361"/>
      <c r="R49" s="361"/>
      <c r="S49" s="361"/>
      <c r="T49" s="361"/>
      <c r="U49" s="361"/>
      <c r="V49" s="361"/>
      <c r="W49" s="361"/>
      <c r="X49" s="361"/>
      <c r="Y49" s="361"/>
      <c r="Z49" s="368"/>
      <c r="AA49" s="368"/>
      <c r="AB49" s="368"/>
      <c r="AC49" s="369"/>
    </row>
    <row r="50" spans="1:29" ht="9" customHeight="1">
      <c r="A50" s="3"/>
      <c r="B50" s="361"/>
      <c r="C50" s="361"/>
      <c r="D50" s="361"/>
      <c r="E50" s="361"/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  <c r="R50" s="361"/>
      <c r="S50" s="361"/>
      <c r="T50" s="361"/>
      <c r="U50" s="361"/>
      <c r="V50" s="361"/>
      <c r="W50" s="361"/>
      <c r="X50" s="361"/>
      <c r="Y50" s="361"/>
      <c r="Z50" s="368"/>
      <c r="AA50" s="368"/>
      <c r="AB50" s="368"/>
      <c r="AC50" s="369"/>
    </row>
    <row r="51" spans="1:29" ht="9" customHeight="1">
      <c r="A51" s="363" t="s">
        <v>73</v>
      </c>
      <c r="B51" s="364"/>
      <c r="C51" s="364"/>
      <c r="D51" s="364"/>
      <c r="E51" s="364"/>
      <c r="F51" s="364"/>
      <c r="G51" s="364"/>
      <c r="H51" s="365">
        <v>0</v>
      </c>
      <c r="I51" s="365"/>
      <c r="J51" s="365">
        <v>0</v>
      </c>
      <c r="K51" s="365"/>
      <c r="L51" s="365"/>
      <c r="M51" s="361"/>
      <c r="N51" s="361"/>
      <c r="O51" s="361"/>
      <c r="P51" s="361"/>
      <c r="Q51" s="361"/>
      <c r="R51" s="361"/>
      <c r="S51" s="361"/>
      <c r="T51" s="361"/>
      <c r="U51" s="361"/>
      <c r="V51" s="361"/>
      <c r="W51" s="361"/>
      <c r="X51" s="361"/>
      <c r="Y51" s="361"/>
      <c r="Z51" s="368"/>
      <c r="AA51" s="368"/>
      <c r="AB51" s="368"/>
      <c r="AC51" s="369"/>
    </row>
    <row r="52" spans="1:29" ht="9" customHeight="1">
      <c r="A52" s="3"/>
      <c r="B52" s="362" t="s">
        <v>74</v>
      </c>
      <c r="C52" s="362"/>
      <c r="D52" s="362"/>
      <c r="E52" s="362"/>
      <c r="F52" s="362"/>
      <c r="G52" s="362"/>
      <c r="H52" s="360">
        <v>0</v>
      </c>
      <c r="I52" s="360"/>
      <c r="J52" s="360">
        <v>0</v>
      </c>
      <c r="K52" s="360"/>
      <c r="L52" s="360"/>
      <c r="M52" s="361"/>
      <c r="N52" s="361"/>
      <c r="O52" s="361"/>
      <c r="P52" s="361"/>
      <c r="Q52" s="361"/>
      <c r="R52" s="361"/>
      <c r="S52" s="361"/>
      <c r="T52" s="361"/>
      <c r="U52" s="361"/>
      <c r="V52" s="361"/>
      <c r="W52" s="361"/>
      <c r="X52" s="361"/>
      <c r="Y52" s="361"/>
      <c r="Z52" s="368"/>
      <c r="AA52" s="368"/>
      <c r="AB52" s="368"/>
      <c r="AC52" s="369"/>
    </row>
    <row r="53" spans="1:29" ht="9" customHeight="1">
      <c r="A53" s="3"/>
      <c r="B53" s="362" t="s">
        <v>75</v>
      </c>
      <c r="C53" s="362"/>
      <c r="D53" s="362"/>
      <c r="E53" s="362"/>
      <c r="F53" s="362"/>
      <c r="G53" s="362"/>
      <c r="H53" s="360">
        <v>0</v>
      </c>
      <c r="I53" s="360"/>
      <c r="J53" s="360">
        <v>0</v>
      </c>
      <c r="K53" s="360"/>
      <c r="L53" s="360"/>
      <c r="M53" s="361"/>
      <c r="N53" s="361"/>
      <c r="O53" s="361"/>
      <c r="P53" s="361"/>
      <c r="Q53" s="361"/>
      <c r="R53" s="361"/>
      <c r="S53" s="361"/>
      <c r="T53" s="361"/>
      <c r="U53" s="361"/>
      <c r="V53" s="361"/>
      <c r="W53" s="361"/>
      <c r="X53" s="361"/>
      <c r="Y53" s="361"/>
      <c r="Z53" s="368"/>
      <c r="AA53" s="368"/>
      <c r="AB53" s="368"/>
      <c r="AC53" s="369"/>
    </row>
    <row r="54" spans="1:29" ht="9" customHeight="1">
      <c r="A54" s="3"/>
      <c r="B54" s="362" t="s">
        <v>76</v>
      </c>
      <c r="C54" s="362"/>
      <c r="D54" s="362"/>
      <c r="E54" s="362"/>
      <c r="F54" s="362"/>
      <c r="G54" s="362"/>
      <c r="H54" s="360">
        <v>0</v>
      </c>
      <c r="I54" s="360"/>
      <c r="J54" s="360">
        <v>0</v>
      </c>
      <c r="K54" s="360"/>
      <c r="L54" s="360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8"/>
      <c r="AA54" s="368"/>
      <c r="AB54" s="368"/>
      <c r="AC54" s="369"/>
    </row>
    <row r="55" spans="1:29" ht="9" customHeight="1">
      <c r="A55" s="3"/>
      <c r="B55" s="361"/>
      <c r="C55" s="361"/>
      <c r="D55" s="361"/>
      <c r="E55" s="361"/>
      <c r="F55" s="361"/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1"/>
      <c r="Z55" s="368"/>
      <c r="AA55" s="368"/>
      <c r="AB55" s="368"/>
      <c r="AC55" s="369"/>
    </row>
    <row r="56" spans="1:29" ht="9" customHeight="1">
      <c r="A56" s="3"/>
      <c r="B56" s="371" t="s">
        <v>77</v>
      </c>
      <c r="C56" s="371"/>
      <c r="D56" s="371"/>
      <c r="E56" s="371"/>
      <c r="F56" s="371"/>
      <c r="G56" s="371"/>
      <c r="H56" s="370">
        <v>12308531.08</v>
      </c>
      <c r="I56" s="370"/>
      <c r="J56" s="370">
        <v>27478794.640000001</v>
      </c>
      <c r="K56" s="370"/>
      <c r="L56" s="370"/>
      <c r="M56" s="361"/>
      <c r="N56" s="361"/>
      <c r="O56" s="371" t="s">
        <v>78</v>
      </c>
      <c r="P56" s="371"/>
      <c r="Q56" s="371"/>
      <c r="R56" s="371"/>
      <c r="S56" s="371"/>
      <c r="T56" s="371"/>
      <c r="U56" s="371"/>
      <c r="V56" s="371"/>
      <c r="W56" s="370">
        <v>11045237.67</v>
      </c>
      <c r="X56" s="370"/>
      <c r="Y56" s="370"/>
      <c r="Z56" s="372">
        <v>26568003.710000001</v>
      </c>
      <c r="AA56" s="372"/>
      <c r="AB56" s="372"/>
      <c r="AC56" s="373"/>
    </row>
    <row r="57" spans="1:29" ht="9" customHeight="1">
      <c r="A57" s="2"/>
      <c r="B57" s="348" t="s">
        <v>79</v>
      </c>
      <c r="C57" s="348"/>
      <c r="D57" s="348"/>
      <c r="E57" s="348"/>
      <c r="F57" s="348"/>
      <c r="G57" s="348"/>
      <c r="H57" s="347"/>
      <c r="I57" s="347"/>
      <c r="J57" s="347"/>
      <c r="K57" s="347"/>
      <c r="L57" s="347"/>
      <c r="M57" s="347"/>
      <c r="N57" s="347"/>
      <c r="O57" s="348" t="s">
        <v>80</v>
      </c>
      <c r="P57" s="348"/>
      <c r="Q57" s="348"/>
      <c r="R57" s="348"/>
      <c r="S57" s="348"/>
      <c r="T57" s="348"/>
      <c r="U57" s="348"/>
      <c r="V57" s="348"/>
      <c r="W57" s="347"/>
      <c r="X57" s="347"/>
      <c r="Y57" s="347"/>
      <c r="Z57" s="359"/>
      <c r="AA57" s="359"/>
      <c r="AB57" s="359"/>
      <c r="AC57" s="357"/>
    </row>
    <row r="58" spans="1:29" ht="9" customHeight="1">
      <c r="A58" s="3"/>
      <c r="B58" s="362" t="s">
        <v>81</v>
      </c>
      <c r="C58" s="362"/>
      <c r="D58" s="362"/>
      <c r="E58" s="362"/>
      <c r="F58" s="362"/>
      <c r="G58" s="362"/>
      <c r="H58" s="360">
        <v>0</v>
      </c>
      <c r="I58" s="360"/>
      <c r="J58" s="360">
        <v>0</v>
      </c>
      <c r="K58" s="360"/>
      <c r="L58" s="360"/>
      <c r="M58" s="361"/>
      <c r="N58" s="361"/>
      <c r="O58" s="362" t="s">
        <v>82</v>
      </c>
      <c r="P58" s="362"/>
      <c r="Q58" s="362"/>
      <c r="R58" s="362"/>
      <c r="S58" s="362"/>
      <c r="T58" s="362"/>
      <c r="U58" s="362"/>
      <c r="V58" s="362"/>
      <c r="W58" s="360">
        <v>0</v>
      </c>
      <c r="X58" s="360"/>
      <c r="Y58" s="360"/>
      <c r="Z58" s="374">
        <v>0</v>
      </c>
      <c r="AA58" s="374"/>
      <c r="AB58" s="374"/>
      <c r="AC58" s="375"/>
    </row>
    <row r="59" spans="1:29" ht="9" customHeight="1">
      <c r="A59" s="3"/>
      <c r="B59" s="362" t="s">
        <v>83</v>
      </c>
      <c r="C59" s="362"/>
      <c r="D59" s="362"/>
      <c r="E59" s="362"/>
      <c r="F59" s="362"/>
      <c r="G59" s="362"/>
      <c r="H59" s="360">
        <v>168280.06</v>
      </c>
      <c r="I59" s="360"/>
      <c r="J59" s="360">
        <v>168280.06</v>
      </c>
      <c r="K59" s="360"/>
      <c r="L59" s="360"/>
      <c r="M59" s="361"/>
      <c r="N59" s="361"/>
      <c r="O59" s="362" t="s">
        <v>84</v>
      </c>
      <c r="P59" s="362"/>
      <c r="Q59" s="362"/>
      <c r="R59" s="362"/>
      <c r="S59" s="362"/>
      <c r="T59" s="362"/>
      <c r="U59" s="362"/>
      <c r="V59" s="362"/>
      <c r="W59" s="360">
        <v>0</v>
      </c>
      <c r="X59" s="360"/>
      <c r="Y59" s="360"/>
      <c r="Z59" s="374">
        <v>0</v>
      </c>
      <c r="AA59" s="374"/>
      <c r="AB59" s="374"/>
      <c r="AC59" s="375"/>
    </row>
    <row r="60" spans="1:29" ht="9" customHeight="1">
      <c r="A60" s="3"/>
      <c r="B60" s="362" t="s">
        <v>85</v>
      </c>
      <c r="C60" s="362"/>
      <c r="D60" s="362"/>
      <c r="E60" s="362"/>
      <c r="F60" s="362"/>
      <c r="G60" s="362"/>
      <c r="H60" s="360">
        <v>186975533.03999999</v>
      </c>
      <c r="I60" s="360"/>
      <c r="J60" s="360">
        <v>186975533.03999999</v>
      </c>
      <c r="K60" s="360"/>
      <c r="L60" s="360"/>
      <c r="M60" s="361"/>
      <c r="N60" s="361"/>
      <c r="O60" s="362" t="s">
        <v>86</v>
      </c>
      <c r="P60" s="362"/>
      <c r="Q60" s="362"/>
      <c r="R60" s="362"/>
      <c r="S60" s="362"/>
      <c r="T60" s="362"/>
      <c r="U60" s="362"/>
      <c r="V60" s="362"/>
      <c r="W60" s="360">
        <v>0</v>
      </c>
      <c r="X60" s="360"/>
      <c r="Y60" s="360"/>
      <c r="Z60" s="374">
        <v>0</v>
      </c>
      <c r="AA60" s="374"/>
      <c r="AB60" s="374"/>
      <c r="AC60" s="375"/>
    </row>
    <row r="61" spans="1:29" ht="9" customHeight="1">
      <c r="A61" s="3"/>
      <c r="B61" s="362" t="s">
        <v>87</v>
      </c>
      <c r="C61" s="362"/>
      <c r="D61" s="362"/>
      <c r="E61" s="362"/>
      <c r="F61" s="362"/>
      <c r="G61" s="362"/>
      <c r="H61" s="360">
        <v>12828914.25</v>
      </c>
      <c r="I61" s="360"/>
      <c r="J61" s="360">
        <v>10869642.050000001</v>
      </c>
      <c r="K61" s="360"/>
      <c r="L61" s="360"/>
      <c r="M61" s="361"/>
      <c r="N61" s="361"/>
      <c r="O61" s="362" t="s">
        <v>88</v>
      </c>
      <c r="P61" s="362"/>
      <c r="Q61" s="362"/>
      <c r="R61" s="362"/>
      <c r="S61" s="362"/>
      <c r="T61" s="362"/>
      <c r="U61" s="362"/>
      <c r="V61" s="362"/>
      <c r="W61" s="360">
        <v>0</v>
      </c>
      <c r="X61" s="360"/>
      <c r="Y61" s="360"/>
      <c r="Z61" s="374">
        <v>0</v>
      </c>
      <c r="AA61" s="374"/>
      <c r="AB61" s="374"/>
      <c r="AC61" s="375"/>
    </row>
    <row r="62" spans="1:29" ht="9" customHeight="1">
      <c r="A62" s="3"/>
      <c r="B62" s="362" t="s">
        <v>89</v>
      </c>
      <c r="C62" s="362"/>
      <c r="D62" s="362"/>
      <c r="E62" s="362"/>
      <c r="F62" s="362"/>
      <c r="G62" s="362"/>
      <c r="H62" s="360">
        <v>4215944.53</v>
      </c>
      <c r="I62" s="360"/>
      <c r="J62" s="360">
        <v>3872908.89</v>
      </c>
      <c r="K62" s="360"/>
      <c r="L62" s="360"/>
      <c r="M62" s="361"/>
      <c r="N62" s="361"/>
      <c r="O62" s="362" t="s">
        <v>90</v>
      </c>
      <c r="P62" s="362"/>
      <c r="Q62" s="362"/>
      <c r="R62" s="362"/>
      <c r="S62" s="362"/>
      <c r="T62" s="362"/>
      <c r="U62" s="362"/>
      <c r="V62" s="362"/>
      <c r="W62" s="360">
        <v>0</v>
      </c>
      <c r="X62" s="360"/>
      <c r="Y62" s="360"/>
      <c r="Z62" s="374">
        <v>0</v>
      </c>
      <c r="AA62" s="374"/>
      <c r="AB62" s="374"/>
      <c r="AC62" s="375"/>
    </row>
    <row r="63" spans="1:29" ht="9" customHeight="1">
      <c r="A63" s="3"/>
      <c r="B63" s="362" t="s">
        <v>91</v>
      </c>
      <c r="C63" s="362"/>
      <c r="D63" s="362"/>
      <c r="E63" s="362"/>
      <c r="F63" s="362"/>
      <c r="G63" s="362"/>
      <c r="H63" s="360">
        <v>-1351162.32</v>
      </c>
      <c r="I63" s="360"/>
      <c r="J63" s="360">
        <v>-235862.43</v>
      </c>
      <c r="K63" s="360"/>
      <c r="L63" s="360"/>
      <c r="M63" s="361"/>
      <c r="N63" s="361"/>
      <c r="O63" s="362" t="s">
        <v>92</v>
      </c>
      <c r="P63" s="362"/>
      <c r="Q63" s="362"/>
      <c r="R63" s="362"/>
      <c r="S63" s="362"/>
      <c r="T63" s="362"/>
      <c r="U63" s="362"/>
      <c r="V63" s="362"/>
      <c r="W63" s="360">
        <v>0</v>
      </c>
      <c r="X63" s="360"/>
      <c r="Y63" s="360"/>
      <c r="Z63" s="374">
        <v>0</v>
      </c>
      <c r="AA63" s="374"/>
      <c r="AB63" s="374"/>
      <c r="AC63" s="375"/>
    </row>
    <row r="64" spans="1:29" ht="9" customHeight="1">
      <c r="A64" s="3"/>
      <c r="B64" s="362" t="s">
        <v>93</v>
      </c>
      <c r="C64" s="362"/>
      <c r="D64" s="362"/>
      <c r="E64" s="362"/>
      <c r="F64" s="362"/>
      <c r="G64" s="362"/>
      <c r="H64" s="360">
        <v>0</v>
      </c>
      <c r="I64" s="360"/>
      <c r="J64" s="360">
        <v>0</v>
      </c>
      <c r="K64" s="360"/>
      <c r="L64" s="360"/>
      <c r="M64" s="361"/>
      <c r="N64" s="361"/>
      <c r="O64" s="362"/>
      <c r="P64" s="362"/>
      <c r="Q64" s="362"/>
      <c r="R64" s="362"/>
      <c r="S64" s="362"/>
      <c r="T64" s="362"/>
      <c r="U64" s="362"/>
      <c r="V64" s="362"/>
      <c r="W64" s="360"/>
      <c r="X64" s="360"/>
      <c r="Y64" s="360"/>
      <c r="Z64" s="374"/>
      <c r="AA64" s="374"/>
      <c r="AB64" s="374"/>
      <c r="AC64" s="375"/>
    </row>
    <row r="65" spans="1:29" ht="9" customHeight="1">
      <c r="A65" s="3"/>
      <c r="B65" s="362" t="s">
        <v>94</v>
      </c>
      <c r="C65" s="362"/>
      <c r="D65" s="362"/>
      <c r="E65" s="362"/>
      <c r="F65" s="362"/>
      <c r="G65" s="362"/>
      <c r="H65" s="360">
        <v>0</v>
      </c>
      <c r="I65" s="360"/>
      <c r="J65" s="360">
        <v>0</v>
      </c>
      <c r="K65" s="360"/>
      <c r="L65" s="360"/>
      <c r="M65" s="361"/>
      <c r="N65" s="361"/>
      <c r="O65" s="362"/>
      <c r="P65" s="362"/>
      <c r="Q65" s="362"/>
      <c r="R65" s="362"/>
      <c r="S65" s="362"/>
      <c r="T65" s="362"/>
      <c r="U65" s="362"/>
      <c r="V65" s="362"/>
      <c r="W65" s="360"/>
      <c r="X65" s="360"/>
      <c r="Y65" s="360"/>
      <c r="Z65" s="374"/>
      <c r="AA65" s="374"/>
      <c r="AB65" s="374"/>
      <c r="AC65" s="375"/>
    </row>
    <row r="66" spans="1:29" ht="9" customHeight="1">
      <c r="A66" s="3"/>
      <c r="B66" s="362" t="s">
        <v>95</v>
      </c>
      <c r="C66" s="362"/>
      <c r="D66" s="362"/>
      <c r="E66" s="362"/>
      <c r="F66" s="362"/>
      <c r="G66" s="362"/>
      <c r="H66" s="360">
        <v>0</v>
      </c>
      <c r="I66" s="360"/>
      <c r="J66" s="360">
        <v>0</v>
      </c>
      <c r="K66" s="360"/>
      <c r="L66" s="360"/>
      <c r="M66" s="361"/>
      <c r="N66" s="361"/>
      <c r="O66" s="362"/>
      <c r="P66" s="362"/>
      <c r="Q66" s="362"/>
      <c r="R66" s="362"/>
      <c r="S66" s="362"/>
      <c r="T66" s="362"/>
      <c r="U66" s="362"/>
      <c r="V66" s="362"/>
      <c r="W66" s="360"/>
      <c r="X66" s="360"/>
      <c r="Y66" s="360"/>
      <c r="Z66" s="374"/>
      <c r="AA66" s="374"/>
      <c r="AB66" s="374"/>
      <c r="AC66" s="375"/>
    </row>
    <row r="67" spans="1:29" ht="9" customHeight="1">
      <c r="A67" s="3"/>
      <c r="B67" s="371" t="s">
        <v>96</v>
      </c>
      <c r="C67" s="371"/>
      <c r="D67" s="371"/>
      <c r="E67" s="371"/>
      <c r="F67" s="371"/>
      <c r="G67" s="371"/>
      <c r="H67" s="370">
        <v>202837509.56</v>
      </c>
      <c r="I67" s="370"/>
      <c r="J67" s="370">
        <v>201650501.61000001</v>
      </c>
      <c r="K67" s="370"/>
      <c r="L67" s="370"/>
      <c r="M67" s="361"/>
      <c r="N67" s="361"/>
      <c r="O67" s="371" t="s">
        <v>97</v>
      </c>
      <c r="P67" s="371"/>
      <c r="Q67" s="371"/>
      <c r="R67" s="371"/>
      <c r="S67" s="371"/>
      <c r="T67" s="371"/>
      <c r="U67" s="371"/>
      <c r="V67" s="371"/>
      <c r="W67" s="370">
        <v>0</v>
      </c>
      <c r="X67" s="370"/>
      <c r="Y67" s="370"/>
      <c r="Z67" s="372">
        <v>0</v>
      </c>
      <c r="AA67" s="372"/>
      <c r="AB67" s="372"/>
      <c r="AC67" s="373"/>
    </row>
    <row r="68" spans="1:29" ht="9" customHeight="1">
      <c r="A68" s="3"/>
      <c r="B68" s="371" t="s">
        <v>98</v>
      </c>
      <c r="C68" s="371"/>
      <c r="D68" s="371"/>
      <c r="E68" s="371"/>
      <c r="F68" s="371"/>
      <c r="G68" s="371"/>
      <c r="H68" s="370">
        <v>215146040.63999999</v>
      </c>
      <c r="I68" s="370"/>
      <c r="J68" s="370">
        <v>229129296.25</v>
      </c>
      <c r="K68" s="370"/>
      <c r="L68" s="370"/>
      <c r="M68" s="361"/>
      <c r="N68" s="361"/>
      <c r="O68" s="371" t="s">
        <v>99</v>
      </c>
      <c r="P68" s="371"/>
      <c r="Q68" s="371"/>
      <c r="R68" s="371"/>
      <c r="S68" s="371"/>
      <c r="T68" s="371"/>
      <c r="U68" s="371"/>
      <c r="V68" s="371"/>
      <c r="W68" s="370">
        <v>11045237.67</v>
      </c>
      <c r="X68" s="370"/>
      <c r="Y68" s="370"/>
      <c r="Z68" s="372">
        <v>26568003.710000001</v>
      </c>
      <c r="AA68" s="372"/>
      <c r="AB68" s="372"/>
      <c r="AC68" s="373"/>
    </row>
    <row r="69" spans="1:29" ht="9" customHeight="1">
      <c r="A69" s="376"/>
      <c r="B69" s="361"/>
      <c r="C69" s="361"/>
      <c r="D69" s="361"/>
      <c r="E69" s="361"/>
      <c r="F69" s="361"/>
      <c r="G69" s="361"/>
      <c r="H69" s="361"/>
      <c r="I69" s="361"/>
      <c r="J69" s="361"/>
      <c r="K69" s="361"/>
      <c r="L69" s="361"/>
      <c r="M69" s="361"/>
      <c r="N69" s="361"/>
      <c r="O69" s="358" t="s">
        <v>100</v>
      </c>
      <c r="P69" s="358"/>
      <c r="Q69" s="358"/>
      <c r="R69" s="358"/>
      <c r="S69" s="358"/>
      <c r="T69" s="358"/>
      <c r="U69" s="358"/>
      <c r="V69" s="358"/>
      <c r="W69" s="361"/>
      <c r="X69" s="361"/>
      <c r="Y69" s="361"/>
      <c r="Z69" s="368"/>
      <c r="AA69" s="368"/>
      <c r="AB69" s="368"/>
      <c r="AC69" s="369"/>
    </row>
    <row r="70" spans="1:29" ht="9" customHeight="1">
      <c r="A70" s="376"/>
      <c r="B70" s="361"/>
      <c r="C70" s="361"/>
      <c r="D70" s="361"/>
      <c r="E70" s="361"/>
      <c r="F70" s="361"/>
      <c r="G70" s="361"/>
      <c r="H70" s="361"/>
      <c r="I70" s="361"/>
      <c r="J70" s="361"/>
      <c r="K70" s="361"/>
      <c r="L70" s="361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59"/>
      <c r="AA70" s="359"/>
      <c r="AB70" s="359"/>
      <c r="AC70" s="357"/>
    </row>
    <row r="71" spans="1:29" ht="9" customHeight="1">
      <c r="A71" s="376"/>
      <c r="B71" s="361"/>
      <c r="C71" s="361"/>
      <c r="D71" s="361"/>
      <c r="E71" s="361"/>
      <c r="F71" s="361"/>
      <c r="G71" s="361"/>
      <c r="H71" s="361"/>
      <c r="I71" s="361"/>
      <c r="J71" s="361"/>
      <c r="K71" s="361"/>
      <c r="L71" s="361"/>
      <c r="M71" s="358" t="s">
        <v>101</v>
      </c>
      <c r="N71" s="358"/>
      <c r="O71" s="358"/>
      <c r="P71" s="358"/>
      <c r="Q71" s="358"/>
      <c r="R71" s="358"/>
      <c r="S71" s="358"/>
      <c r="T71" s="358"/>
      <c r="U71" s="358"/>
      <c r="V71" s="358"/>
      <c r="W71" s="360">
        <v>58553030.636756897</v>
      </c>
      <c r="X71" s="360"/>
      <c r="Y71" s="360"/>
      <c r="Z71" s="366">
        <v>101416824</v>
      </c>
      <c r="AA71" s="366"/>
      <c r="AB71" s="366"/>
      <c r="AC71" s="367"/>
    </row>
    <row r="72" spans="1:29" ht="9" customHeight="1">
      <c r="A72" s="376"/>
      <c r="B72" s="361"/>
      <c r="C72" s="361"/>
      <c r="D72" s="361"/>
      <c r="E72" s="361"/>
      <c r="F72" s="361"/>
      <c r="G72" s="361"/>
      <c r="H72" s="361"/>
      <c r="I72" s="361"/>
      <c r="J72" s="361"/>
      <c r="K72" s="361"/>
      <c r="L72" s="361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59"/>
      <c r="AA72" s="359"/>
      <c r="AB72" s="359"/>
      <c r="AC72" s="357"/>
    </row>
    <row r="73" spans="1:29" ht="9" customHeight="1">
      <c r="A73" s="376"/>
      <c r="B73" s="361"/>
      <c r="C73" s="361"/>
      <c r="D73" s="361"/>
      <c r="E73" s="361"/>
      <c r="F73" s="361"/>
      <c r="G73" s="361"/>
      <c r="H73" s="361"/>
      <c r="I73" s="361"/>
      <c r="J73" s="361"/>
      <c r="K73" s="361"/>
      <c r="L73" s="361"/>
      <c r="M73" s="361"/>
      <c r="N73" s="361"/>
      <c r="O73" s="362" t="s">
        <v>102</v>
      </c>
      <c r="P73" s="362"/>
      <c r="Q73" s="362"/>
      <c r="R73" s="362"/>
      <c r="S73" s="362"/>
      <c r="T73" s="362"/>
      <c r="U73" s="362"/>
      <c r="V73" s="362"/>
      <c r="W73" s="360">
        <v>0</v>
      </c>
      <c r="X73" s="360"/>
      <c r="Y73" s="360"/>
      <c r="Z73" s="366">
        <v>0</v>
      </c>
      <c r="AA73" s="366"/>
      <c r="AB73" s="366"/>
      <c r="AC73" s="367"/>
    </row>
    <row r="74" spans="1:29" ht="9" customHeight="1">
      <c r="A74" s="376"/>
      <c r="B74" s="361"/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2" t="s">
        <v>103</v>
      </c>
      <c r="P74" s="362"/>
      <c r="Q74" s="362"/>
      <c r="R74" s="362"/>
      <c r="S74" s="362"/>
      <c r="T74" s="362"/>
      <c r="U74" s="362"/>
      <c r="V74" s="362"/>
      <c r="W74" s="360">
        <v>101416824</v>
      </c>
      <c r="X74" s="360"/>
      <c r="Y74" s="360"/>
      <c r="Z74" s="366">
        <v>101416824</v>
      </c>
      <c r="AA74" s="366"/>
      <c r="AB74" s="366"/>
      <c r="AC74" s="367"/>
    </row>
    <row r="75" spans="1:29" ht="9" customHeight="1">
      <c r="A75" s="376"/>
      <c r="B75" s="361"/>
      <c r="C75" s="361"/>
      <c r="D75" s="361"/>
      <c r="E75" s="361"/>
      <c r="F75" s="361"/>
      <c r="G75" s="361"/>
      <c r="H75" s="361"/>
      <c r="I75" s="361"/>
      <c r="J75" s="361"/>
      <c r="K75" s="361"/>
      <c r="L75" s="361"/>
      <c r="M75" s="361"/>
      <c r="N75" s="361"/>
      <c r="O75" s="362" t="s">
        <v>104</v>
      </c>
      <c r="P75" s="362"/>
      <c r="Q75" s="362"/>
      <c r="R75" s="362"/>
      <c r="S75" s="362"/>
      <c r="T75" s="362"/>
      <c r="U75" s="362"/>
      <c r="V75" s="362"/>
      <c r="W75" s="360">
        <v>0</v>
      </c>
      <c r="X75" s="360"/>
      <c r="Y75" s="360"/>
      <c r="Z75" s="366">
        <v>0</v>
      </c>
      <c r="AA75" s="366"/>
      <c r="AB75" s="366"/>
      <c r="AC75" s="367"/>
    </row>
    <row r="76" spans="1:29" ht="9" customHeight="1">
      <c r="A76" s="376"/>
      <c r="B76" s="361"/>
      <c r="C76" s="361"/>
      <c r="D76" s="361"/>
      <c r="E76" s="361"/>
      <c r="F76" s="361"/>
      <c r="G76" s="361"/>
      <c r="H76" s="361"/>
      <c r="I76" s="361"/>
      <c r="J76" s="361"/>
      <c r="K76" s="361"/>
      <c r="L76" s="361"/>
      <c r="M76" s="361"/>
      <c r="N76" s="361"/>
      <c r="O76" s="361"/>
      <c r="P76" s="361"/>
      <c r="Q76" s="361"/>
      <c r="R76" s="361"/>
      <c r="S76" s="361"/>
      <c r="T76" s="361"/>
      <c r="U76" s="361"/>
      <c r="V76" s="361"/>
      <c r="W76" s="361"/>
      <c r="X76" s="361"/>
      <c r="Y76" s="361"/>
      <c r="Z76" s="368"/>
      <c r="AA76" s="368"/>
      <c r="AB76" s="368"/>
      <c r="AC76" s="369"/>
    </row>
    <row r="77" spans="1:29" ht="9" customHeight="1">
      <c r="A77" s="376"/>
      <c r="B77" s="361"/>
      <c r="C77" s="361"/>
      <c r="D77" s="361"/>
      <c r="E77" s="361"/>
      <c r="F77" s="361"/>
      <c r="G77" s="361"/>
      <c r="H77" s="361"/>
      <c r="I77" s="361"/>
      <c r="J77" s="361"/>
      <c r="K77" s="361"/>
      <c r="L77" s="361"/>
      <c r="M77" s="358" t="s">
        <v>105</v>
      </c>
      <c r="N77" s="358"/>
      <c r="O77" s="358"/>
      <c r="P77" s="358"/>
      <c r="Q77" s="358"/>
      <c r="R77" s="358"/>
      <c r="S77" s="358"/>
      <c r="T77" s="358"/>
      <c r="U77" s="358"/>
      <c r="V77" s="358"/>
      <c r="W77" s="360">
        <v>102683978.97</v>
      </c>
      <c r="X77" s="360"/>
      <c r="Y77" s="360"/>
      <c r="Z77" s="366">
        <v>238651.63</v>
      </c>
      <c r="AA77" s="366"/>
      <c r="AB77" s="366"/>
      <c r="AC77" s="367"/>
    </row>
    <row r="78" spans="1:29" ht="9" customHeight="1">
      <c r="A78" s="376"/>
      <c r="B78" s="361"/>
      <c r="C78" s="361"/>
      <c r="D78" s="361"/>
      <c r="E78" s="361"/>
      <c r="F78" s="361"/>
      <c r="G78" s="361"/>
      <c r="H78" s="361"/>
      <c r="I78" s="361"/>
      <c r="J78" s="361"/>
      <c r="K78" s="361"/>
      <c r="L78" s="361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59"/>
      <c r="AA78" s="359"/>
      <c r="AB78" s="359"/>
      <c r="AC78" s="357"/>
    </row>
    <row r="79" spans="1:29" ht="9" customHeight="1">
      <c r="A79" s="376"/>
      <c r="B79" s="361"/>
      <c r="C79" s="361"/>
      <c r="D79" s="361"/>
      <c r="E79" s="361"/>
      <c r="F79" s="361"/>
      <c r="G79" s="361"/>
      <c r="H79" s="361"/>
      <c r="I79" s="361"/>
      <c r="J79" s="361"/>
      <c r="K79" s="361"/>
      <c r="L79" s="361"/>
      <c r="M79" s="361"/>
      <c r="N79" s="361"/>
      <c r="O79" s="362" t="s">
        <v>106</v>
      </c>
      <c r="P79" s="362"/>
      <c r="Q79" s="362"/>
      <c r="R79" s="362"/>
      <c r="S79" s="362"/>
      <c r="T79" s="362"/>
      <c r="U79" s="362"/>
      <c r="V79" s="362"/>
      <c r="W79" s="360">
        <v>1861938.71</v>
      </c>
      <c r="X79" s="360"/>
      <c r="Y79" s="360"/>
      <c r="Z79" s="379"/>
      <c r="AA79" s="379"/>
      <c r="AB79" s="379"/>
      <c r="AC79" s="380"/>
    </row>
    <row r="80" spans="1:29" ht="9" customHeight="1">
      <c r="A80" s="376"/>
      <c r="B80" s="361"/>
      <c r="C80" s="361"/>
      <c r="D80" s="361"/>
      <c r="E80" s="361"/>
      <c r="F80" s="361"/>
      <c r="G80" s="361"/>
      <c r="H80" s="361"/>
      <c r="I80" s="361"/>
      <c r="J80" s="361"/>
      <c r="K80" s="361"/>
      <c r="L80" s="361"/>
      <c r="M80" s="361"/>
      <c r="N80" s="361"/>
      <c r="O80" s="362" t="s">
        <v>107</v>
      </c>
      <c r="P80" s="362"/>
      <c r="Q80" s="362"/>
      <c r="R80" s="362"/>
      <c r="S80" s="362"/>
      <c r="T80" s="362"/>
      <c r="U80" s="362"/>
      <c r="V80" s="362"/>
      <c r="W80" s="360">
        <v>100587949.89</v>
      </c>
      <c r="X80" s="360"/>
      <c r="Y80" s="360"/>
      <c r="Z80" s="379"/>
      <c r="AA80" s="379"/>
      <c r="AB80" s="379"/>
      <c r="AC80" s="380"/>
    </row>
    <row r="81" spans="1:29" ht="9" customHeight="1">
      <c r="A81" s="376"/>
      <c r="B81" s="361"/>
      <c r="C81" s="361"/>
      <c r="D81" s="361"/>
      <c r="E81" s="361"/>
      <c r="F81" s="361"/>
      <c r="G81" s="361"/>
      <c r="H81" s="361"/>
      <c r="I81" s="361"/>
      <c r="J81" s="361"/>
      <c r="K81" s="361"/>
      <c r="L81" s="361"/>
      <c r="M81" s="361"/>
      <c r="N81" s="361"/>
      <c r="O81" s="362" t="s">
        <v>108</v>
      </c>
      <c r="P81" s="362"/>
      <c r="Q81" s="362"/>
      <c r="R81" s="362"/>
      <c r="S81" s="362"/>
      <c r="T81" s="362"/>
      <c r="U81" s="362"/>
      <c r="V81" s="362"/>
      <c r="W81" s="360">
        <v>0</v>
      </c>
      <c r="X81" s="360"/>
      <c r="Y81" s="360"/>
      <c r="Z81" s="366">
        <v>0</v>
      </c>
      <c r="AA81" s="366"/>
      <c r="AB81" s="366"/>
      <c r="AC81" s="367"/>
    </row>
    <row r="82" spans="1:29" ht="9" customHeight="1">
      <c r="A82" s="376"/>
      <c r="B82" s="361"/>
      <c r="C82" s="361"/>
      <c r="D82" s="361"/>
      <c r="E82" s="361"/>
      <c r="F82" s="361"/>
      <c r="G82" s="361"/>
      <c r="H82" s="361"/>
      <c r="I82" s="361"/>
      <c r="J82" s="361"/>
      <c r="K82" s="361"/>
      <c r="L82" s="361"/>
      <c r="M82" s="361"/>
      <c r="N82" s="361"/>
      <c r="O82" s="362" t="s">
        <v>109</v>
      </c>
      <c r="P82" s="362"/>
      <c r="Q82" s="362"/>
      <c r="R82" s="362"/>
      <c r="S82" s="362"/>
      <c r="T82" s="362"/>
      <c r="U82" s="362"/>
      <c r="V82" s="362"/>
      <c r="W82" s="360">
        <v>0</v>
      </c>
      <c r="X82" s="360"/>
      <c r="Y82" s="360"/>
      <c r="Z82" s="366">
        <v>0</v>
      </c>
      <c r="AA82" s="366"/>
      <c r="AB82" s="366"/>
      <c r="AC82" s="367"/>
    </row>
    <row r="83" spans="1:29" ht="9" customHeight="1">
      <c r="A83" s="376"/>
      <c r="B83" s="361"/>
      <c r="C83" s="361"/>
      <c r="D83" s="361"/>
      <c r="E83" s="361"/>
      <c r="F83" s="361"/>
      <c r="G83" s="361"/>
      <c r="H83" s="361"/>
      <c r="I83" s="361"/>
      <c r="J83" s="361"/>
      <c r="K83" s="361"/>
      <c r="L83" s="361"/>
      <c r="M83" s="361"/>
      <c r="N83" s="361"/>
      <c r="O83" s="362" t="s">
        <v>110</v>
      </c>
      <c r="P83" s="362"/>
      <c r="Q83" s="362"/>
      <c r="R83" s="362"/>
      <c r="S83" s="362"/>
      <c r="T83" s="362"/>
      <c r="U83" s="362"/>
      <c r="V83" s="362"/>
      <c r="W83" s="360">
        <v>234090.37</v>
      </c>
      <c r="X83" s="360"/>
      <c r="Y83" s="360"/>
      <c r="Z83" s="366">
        <v>238651.63</v>
      </c>
      <c r="AA83" s="366"/>
      <c r="AB83" s="366"/>
      <c r="AC83" s="367"/>
    </row>
    <row r="84" spans="1:29" ht="9" customHeight="1">
      <c r="A84" s="376"/>
      <c r="B84" s="361"/>
      <c r="C84" s="361"/>
      <c r="D84" s="361"/>
      <c r="E84" s="361"/>
      <c r="F84" s="361"/>
      <c r="G84" s="361"/>
      <c r="H84" s="361"/>
      <c r="I84" s="361"/>
      <c r="J84" s="361"/>
      <c r="K84" s="361"/>
      <c r="L84" s="361"/>
      <c r="M84" s="361"/>
      <c r="N84" s="361"/>
      <c r="O84" s="361"/>
      <c r="P84" s="361"/>
      <c r="Q84" s="361"/>
      <c r="R84" s="361"/>
      <c r="S84" s="361"/>
      <c r="T84" s="361"/>
      <c r="U84" s="361"/>
      <c r="V84" s="361"/>
      <c r="W84" s="361"/>
      <c r="X84" s="361"/>
      <c r="Y84" s="361"/>
      <c r="Z84" s="368"/>
      <c r="AA84" s="368"/>
      <c r="AB84" s="368"/>
      <c r="AC84" s="369"/>
    </row>
    <row r="85" spans="1:29" ht="9" customHeight="1">
      <c r="A85" s="376"/>
      <c r="B85" s="361"/>
      <c r="C85" s="361"/>
      <c r="D85" s="361"/>
      <c r="E85" s="361"/>
      <c r="F85" s="361"/>
      <c r="G85" s="361"/>
      <c r="H85" s="361"/>
      <c r="I85" s="361"/>
      <c r="J85" s="361"/>
      <c r="K85" s="361"/>
      <c r="L85" s="361"/>
      <c r="M85" s="358" t="s">
        <v>111</v>
      </c>
      <c r="N85" s="358"/>
      <c r="O85" s="358"/>
      <c r="P85" s="358"/>
      <c r="Q85" s="358"/>
      <c r="R85" s="358"/>
      <c r="S85" s="358"/>
      <c r="T85" s="358"/>
      <c r="U85" s="360">
        <v>0</v>
      </c>
      <c r="V85" s="360"/>
      <c r="W85" s="360"/>
      <c r="X85" s="360"/>
      <c r="Y85" s="360">
        <v>0</v>
      </c>
      <c r="Z85" s="360"/>
      <c r="AA85" s="360"/>
      <c r="AB85" s="368"/>
      <c r="AC85" s="369"/>
    </row>
    <row r="86" spans="1:29" ht="9" customHeight="1">
      <c r="A86" s="376"/>
      <c r="B86" s="361"/>
      <c r="C86" s="361"/>
      <c r="D86" s="361"/>
      <c r="E86" s="361"/>
      <c r="F86" s="361"/>
      <c r="G86" s="361"/>
      <c r="H86" s="361"/>
      <c r="I86" s="361"/>
      <c r="J86" s="361"/>
      <c r="K86" s="361"/>
      <c r="L86" s="361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  <c r="AA86" s="347"/>
      <c r="AB86" s="1"/>
      <c r="AC86" s="4"/>
    </row>
    <row r="87" spans="1:29" ht="9" customHeight="1">
      <c r="A87" s="376"/>
      <c r="B87" s="361"/>
      <c r="C87" s="361"/>
      <c r="D87" s="361"/>
      <c r="E87" s="361"/>
      <c r="F87" s="361"/>
      <c r="G87" s="361"/>
      <c r="H87" s="361"/>
      <c r="I87" s="361"/>
      <c r="J87" s="361"/>
      <c r="K87" s="361"/>
      <c r="L87" s="361"/>
      <c r="M87" s="361"/>
      <c r="N87" s="361"/>
      <c r="O87" s="361"/>
      <c r="P87" s="362" t="s">
        <v>112</v>
      </c>
      <c r="Q87" s="362"/>
      <c r="R87" s="362"/>
      <c r="S87" s="362"/>
      <c r="T87" s="362"/>
      <c r="U87" s="360">
        <v>0</v>
      </c>
      <c r="V87" s="360"/>
      <c r="W87" s="360"/>
      <c r="X87" s="360"/>
      <c r="Y87" s="360">
        <v>0</v>
      </c>
      <c r="Z87" s="360"/>
      <c r="AA87" s="360"/>
      <c r="AB87" s="1"/>
      <c r="AC87" s="4"/>
    </row>
    <row r="88" spans="1:29" ht="9" customHeight="1">
      <c r="A88" s="376"/>
      <c r="B88" s="361"/>
      <c r="C88" s="361"/>
      <c r="D88" s="361"/>
      <c r="E88" s="361"/>
      <c r="F88" s="361"/>
      <c r="G88" s="361"/>
      <c r="H88" s="361"/>
      <c r="I88" s="361"/>
      <c r="J88" s="361"/>
      <c r="K88" s="361"/>
      <c r="L88" s="361"/>
      <c r="M88" s="361"/>
      <c r="N88" s="361"/>
      <c r="O88" s="361"/>
      <c r="P88" s="362" t="s">
        <v>113</v>
      </c>
      <c r="Q88" s="362"/>
      <c r="R88" s="362"/>
      <c r="S88" s="362"/>
      <c r="T88" s="362"/>
      <c r="U88" s="360">
        <v>0</v>
      </c>
      <c r="V88" s="360"/>
      <c r="W88" s="360"/>
      <c r="X88" s="360"/>
      <c r="Y88" s="360">
        <v>0</v>
      </c>
      <c r="Z88" s="360"/>
      <c r="AA88" s="360"/>
      <c r="AB88" s="1"/>
      <c r="AC88" s="4"/>
    </row>
    <row r="89" spans="1:29" ht="9" customHeight="1">
      <c r="A89" s="376"/>
      <c r="B89" s="361"/>
      <c r="C89" s="361"/>
      <c r="D89" s="361"/>
      <c r="E89" s="361"/>
      <c r="F89" s="361"/>
      <c r="G89" s="361"/>
      <c r="H89" s="361"/>
      <c r="I89" s="361"/>
      <c r="J89" s="361"/>
      <c r="K89" s="361"/>
      <c r="L89" s="361"/>
      <c r="M89" s="361"/>
      <c r="N89" s="361"/>
      <c r="O89" s="361"/>
      <c r="P89" s="361"/>
      <c r="Q89" s="361"/>
      <c r="R89" s="361"/>
      <c r="S89" s="361"/>
      <c r="T89" s="361"/>
      <c r="U89" s="361"/>
      <c r="V89" s="361"/>
      <c r="W89" s="361"/>
      <c r="X89" s="361"/>
      <c r="Y89" s="361"/>
      <c r="Z89" s="361"/>
      <c r="AA89" s="361"/>
      <c r="AB89" s="1"/>
      <c r="AC89" s="4"/>
    </row>
    <row r="90" spans="1:29" ht="9" customHeight="1">
      <c r="A90" s="376"/>
      <c r="B90" s="361"/>
      <c r="C90" s="361"/>
      <c r="D90" s="361"/>
      <c r="E90" s="361"/>
      <c r="F90" s="361"/>
      <c r="G90" s="361"/>
      <c r="H90" s="361"/>
      <c r="I90" s="361"/>
      <c r="J90" s="361"/>
      <c r="K90" s="361"/>
      <c r="L90" s="361"/>
      <c r="M90" s="361"/>
      <c r="N90" s="361"/>
      <c r="O90" s="371" t="s">
        <v>114</v>
      </c>
      <c r="P90" s="371"/>
      <c r="Q90" s="371"/>
      <c r="R90" s="371"/>
      <c r="S90" s="371"/>
      <c r="T90" s="371"/>
      <c r="U90" s="371"/>
      <c r="V90" s="371"/>
      <c r="W90" s="370">
        <v>204100802.97</v>
      </c>
      <c r="X90" s="370"/>
      <c r="Y90" s="370"/>
      <c r="Z90" s="372">
        <v>202561292.53999999</v>
      </c>
      <c r="AA90" s="372"/>
      <c r="AB90" s="372"/>
      <c r="AC90" s="373"/>
    </row>
    <row r="91" spans="1:29" ht="9" customHeight="1">
      <c r="A91" s="376"/>
      <c r="B91" s="361"/>
      <c r="C91" s="361"/>
      <c r="D91" s="361"/>
      <c r="E91" s="361"/>
      <c r="F91" s="361"/>
      <c r="G91" s="361"/>
      <c r="H91" s="361"/>
      <c r="I91" s="361"/>
      <c r="J91" s="361"/>
      <c r="K91" s="361"/>
      <c r="L91" s="361"/>
      <c r="M91" s="361"/>
      <c r="N91" s="361"/>
      <c r="O91" s="361"/>
      <c r="P91" s="361"/>
      <c r="Q91" s="361"/>
      <c r="R91" s="361"/>
      <c r="S91" s="361"/>
      <c r="T91" s="361"/>
      <c r="U91" s="361"/>
      <c r="V91" s="361"/>
      <c r="W91" s="361"/>
      <c r="X91" s="361"/>
      <c r="Y91" s="361"/>
      <c r="Z91" s="368"/>
      <c r="AA91" s="368"/>
      <c r="AB91" s="368"/>
      <c r="AC91" s="369"/>
    </row>
    <row r="92" spans="1:29" ht="9" customHeight="1" thickBot="1">
      <c r="A92" s="377"/>
      <c r="B92" s="378"/>
      <c r="C92" s="378"/>
      <c r="D92" s="378"/>
      <c r="E92" s="378"/>
      <c r="F92" s="378"/>
      <c r="G92" s="378"/>
      <c r="H92" s="378"/>
      <c r="I92" s="378"/>
      <c r="J92" s="378"/>
      <c r="K92" s="378"/>
      <c r="L92" s="378"/>
      <c r="M92" s="381" t="s">
        <v>115</v>
      </c>
      <c r="N92" s="381"/>
      <c r="O92" s="381"/>
      <c r="P92" s="381"/>
      <c r="Q92" s="381"/>
      <c r="R92" s="381"/>
      <c r="S92" s="381"/>
      <c r="T92" s="381"/>
      <c r="U92" s="381"/>
      <c r="V92" s="381"/>
      <c r="W92" s="382">
        <v>215146040.63999999</v>
      </c>
      <c r="X92" s="382"/>
      <c r="Y92" s="382"/>
      <c r="Z92" s="382">
        <v>229129296.25</v>
      </c>
      <c r="AA92" s="382"/>
      <c r="AB92" s="382"/>
      <c r="AC92" s="383"/>
    </row>
  </sheetData>
  <mergeCells count="473">
    <mergeCell ref="A2:Z2"/>
    <mergeCell ref="A3:Z3"/>
    <mergeCell ref="A4:Z4"/>
    <mergeCell ref="A5:Z5"/>
    <mergeCell ref="A1:Z1"/>
    <mergeCell ref="M91:N91"/>
    <mergeCell ref="O91:V91"/>
    <mergeCell ref="W91:Y91"/>
    <mergeCell ref="Z91:AC91"/>
    <mergeCell ref="Z90:AC90"/>
    <mergeCell ref="M92:V92"/>
    <mergeCell ref="W92:Y92"/>
    <mergeCell ref="Z92:AC92"/>
    <mergeCell ref="M89:O89"/>
    <mergeCell ref="P89:T89"/>
    <mergeCell ref="U89:X89"/>
    <mergeCell ref="Y89:AA89"/>
    <mergeCell ref="M90:N90"/>
    <mergeCell ref="O90:V90"/>
    <mergeCell ref="W90:Y90"/>
    <mergeCell ref="M87:O87"/>
    <mergeCell ref="P87:T87"/>
    <mergeCell ref="U87:X87"/>
    <mergeCell ref="Y87:AA87"/>
    <mergeCell ref="M88:O88"/>
    <mergeCell ref="P88:T88"/>
    <mergeCell ref="U88:X88"/>
    <mergeCell ref="Y88:AA88"/>
    <mergeCell ref="M85:T85"/>
    <mergeCell ref="U85:X85"/>
    <mergeCell ref="Y85:AA85"/>
    <mergeCell ref="AB85:AC85"/>
    <mergeCell ref="M86:O86"/>
    <mergeCell ref="P86:T86"/>
    <mergeCell ref="U86:X86"/>
    <mergeCell ref="Y86:AA86"/>
    <mergeCell ref="M83:N83"/>
    <mergeCell ref="O83:V83"/>
    <mergeCell ref="W83:Y83"/>
    <mergeCell ref="Z83:AC83"/>
    <mergeCell ref="M84:N84"/>
    <mergeCell ref="O84:V84"/>
    <mergeCell ref="W84:Y84"/>
    <mergeCell ref="Z84:AC84"/>
    <mergeCell ref="M81:N81"/>
    <mergeCell ref="O81:V81"/>
    <mergeCell ref="W81:Y81"/>
    <mergeCell ref="Z81:AC81"/>
    <mergeCell ref="M82:N82"/>
    <mergeCell ref="O82:V82"/>
    <mergeCell ref="W82:Y82"/>
    <mergeCell ref="Z82:AC82"/>
    <mergeCell ref="M79:N79"/>
    <mergeCell ref="O79:V79"/>
    <mergeCell ref="W79:Y79"/>
    <mergeCell ref="Z79:AC79"/>
    <mergeCell ref="M80:N80"/>
    <mergeCell ref="O80:V80"/>
    <mergeCell ref="W80:Y80"/>
    <mergeCell ref="Z80:AC80"/>
    <mergeCell ref="M77:V77"/>
    <mergeCell ref="W77:Y77"/>
    <mergeCell ref="Z77:AC77"/>
    <mergeCell ref="M78:N78"/>
    <mergeCell ref="O78:V78"/>
    <mergeCell ref="W78:Y78"/>
    <mergeCell ref="Z78:AC78"/>
    <mergeCell ref="M75:N75"/>
    <mergeCell ref="O75:V75"/>
    <mergeCell ref="W75:Y75"/>
    <mergeCell ref="Z75:AC75"/>
    <mergeCell ref="M76:N76"/>
    <mergeCell ref="O76:V76"/>
    <mergeCell ref="W76:Y76"/>
    <mergeCell ref="Z76:AC76"/>
    <mergeCell ref="M73:N73"/>
    <mergeCell ref="O73:V73"/>
    <mergeCell ref="W73:Y73"/>
    <mergeCell ref="Z73:AC73"/>
    <mergeCell ref="M74:N74"/>
    <mergeCell ref="O74:V74"/>
    <mergeCell ref="W74:Y74"/>
    <mergeCell ref="Z74:AC74"/>
    <mergeCell ref="W71:Y71"/>
    <mergeCell ref="Z71:AC71"/>
    <mergeCell ref="M72:N72"/>
    <mergeCell ref="O72:V72"/>
    <mergeCell ref="W72:Y72"/>
    <mergeCell ref="Z72:AC72"/>
    <mergeCell ref="A69:L92"/>
    <mergeCell ref="M69:N69"/>
    <mergeCell ref="O69:V69"/>
    <mergeCell ref="W69:Y69"/>
    <mergeCell ref="Z69:AC69"/>
    <mergeCell ref="M70:N70"/>
    <mergeCell ref="O70:V70"/>
    <mergeCell ref="W70:Y70"/>
    <mergeCell ref="Z70:AC70"/>
    <mergeCell ref="M71:V71"/>
    <mergeCell ref="Z67:AC67"/>
    <mergeCell ref="B68:G68"/>
    <mergeCell ref="H68:I68"/>
    <mergeCell ref="J68:L68"/>
    <mergeCell ref="M68:N68"/>
    <mergeCell ref="O68:V68"/>
    <mergeCell ref="W68:Y68"/>
    <mergeCell ref="Z68:AC68"/>
    <mergeCell ref="B67:G67"/>
    <mergeCell ref="H67:I67"/>
    <mergeCell ref="J67:L67"/>
    <mergeCell ref="M67:N67"/>
    <mergeCell ref="O67:V67"/>
    <mergeCell ref="W67:Y67"/>
    <mergeCell ref="J64:L64"/>
    <mergeCell ref="B65:G65"/>
    <mergeCell ref="H65:I65"/>
    <mergeCell ref="J65:L65"/>
    <mergeCell ref="B66:G66"/>
    <mergeCell ref="H66:I66"/>
    <mergeCell ref="J66:L66"/>
    <mergeCell ref="Z62:AC62"/>
    <mergeCell ref="B63:G63"/>
    <mergeCell ref="H63:I63"/>
    <mergeCell ref="J63:L63"/>
    <mergeCell ref="M63:N66"/>
    <mergeCell ref="O63:V66"/>
    <mergeCell ref="W63:Y66"/>
    <mergeCell ref="Z63:AC66"/>
    <mergeCell ref="B64:G64"/>
    <mergeCell ref="H64:I64"/>
    <mergeCell ref="B62:G62"/>
    <mergeCell ref="H62:I62"/>
    <mergeCell ref="J62:L62"/>
    <mergeCell ref="M62:N62"/>
    <mergeCell ref="O62:V62"/>
    <mergeCell ref="W62:Y62"/>
    <mergeCell ref="Z60:AC60"/>
    <mergeCell ref="B61:G61"/>
    <mergeCell ref="H61:I61"/>
    <mergeCell ref="J61:L61"/>
    <mergeCell ref="M61:N61"/>
    <mergeCell ref="O61:V61"/>
    <mergeCell ref="W61:Y61"/>
    <mergeCell ref="Z61:AC61"/>
    <mergeCell ref="B60:G60"/>
    <mergeCell ref="H60:I60"/>
    <mergeCell ref="J60:L60"/>
    <mergeCell ref="M60:N60"/>
    <mergeCell ref="O60:V60"/>
    <mergeCell ref="W60:Y60"/>
    <mergeCell ref="Z58:AC58"/>
    <mergeCell ref="Z59:AC59"/>
    <mergeCell ref="B59:G59"/>
    <mergeCell ref="H59:I59"/>
    <mergeCell ref="J59:L59"/>
    <mergeCell ref="M59:N59"/>
    <mergeCell ref="O59:V59"/>
    <mergeCell ref="W59:Y59"/>
    <mergeCell ref="B58:G58"/>
    <mergeCell ref="H58:I58"/>
    <mergeCell ref="J58:L58"/>
    <mergeCell ref="M58:N58"/>
    <mergeCell ref="O58:V58"/>
    <mergeCell ref="W58:Y58"/>
    <mergeCell ref="Z56:AC56"/>
    <mergeCell ref="B57:G57"/>
    <mergeCell ref="H57:I57"/>
    <mergeCell ref="J57:L57"/>
    <mergeCell ref="M57:N57"/>
    <mergeCell ref="O57:V57"/>
    <mergeCell ref="W57:Y57"/>
    <mergeCell ref="Z57:AC57"/>
    <mergeCell ref="B56:G56"/>
    <mergeCell ref="H56:I56"/>
    <mergeCell ref="J56:L56"/>
    <mergeCell ref="M56:N56"/>
    <mergeCell ref="O56:V56"/>
    <mergeCell ref="W56:Y56"/>
    <mergeCell ref="B54:G54"/>
    <mergeCell ref="H54:I54"/>
    <mergeCell ref="J54:L54"/>
    <mergeCell ref="B55:G55"/>
    <mergeCell ref="H55:I55"/>
    <mergeCell ref="J55:L55"/>
    <mergeCell ref="B52:G52"/>
    <mergeCell ref="H52:I52"/>
    <mergeCell ref="J52:L52"/>
    <mergeCell ref="B53:G53"/>
    <mergeCell ref="H53:I53"/>
    <mergeCell ref="J53:L53"/>
    <mergeCell ref="B50:G50"/>
    <mergeCell ref="H50:I50"/>
    <mergeCell ref="J50:L50"/>
    <mergeCell ref="A51:G51"/>
    <mergeCell ref="H51:I51"/>
    <mergeCell ref="J51:L51"/>
    <mergeCell ref="B48:G48"/>
    <mergeCell ref="H48:I48"/>
    <mergeCell ref="J48:L48"/>
    <mergeCell ref="B49:G49"/>
    <mergeCell ref="H49:I49"/>
    <mergeCell ref="J49:L49"/>
    <mergeCell ref="J45:L45"/>
    <mergeCell ref="A46:G46"/>
    <mergeCell ref="H46:I46"/>
    <mergeCell ref="J46:L46"/>
    <mergeCell ref="B47:G47"/>
    <mergeCell ref="H47:I47"/>
    <mergeCell ref="J47:L47"/>
    <mergeCell ref="Z43:AC43"/>
    <mergeCell ref="B44:G44"/>
    <mergeCell ref="H44:I44"/>
    <mergeCell ref="J44:L44"/>
    <mergeCell ref="M44:N55"/>
    <mergeCell ref="O44:V55"/>
    <mergeCell ref="W44:Y55"/>
    <mergeCell ref="Z44:AC55"/>
    <mergeCell ref="B45:G45"/>
    <mergeCell ref="H45:I45"/>
    <mergeCell ref="A43:G43"/>
    <mergeCell ref="H43:I43"/>
    <mergeCell ref="J43:L43"/>
    <mergeCell ref="M43:N43"/>
    <mergeCell ref="O43:V43"/>
    <mergeCell ref="W43:Y43"/>
    <mergeCell ref="Z41:AC41"/>
    <mergeCell ref="B42:G42"/>
    <mergeCell ref="H42:I42"/>
    <mergeCell ref="J42:L42"/>
    <mergeCell ref="M42:N42"/>
    <mergeCell ref="O42:V42"/>
    <mergeCell ref="W42:Y42"/>
    <mergeCell ref="Z42:AC42"/>
    <mergeCell ref="B41:G41"/>
    <mergeCell ref="H41:I41"/>
    <mergeCell ref="J41:L41"/>
    <mergeCell ref="M41:N41"/>
    <mergeCell ref="O41:V41"/>
    <mergeCell ref="W41:Y41"/>
    <mergeCell ref="Z39:AC39"/>
    <mergeCell ref="B40:G40"/>
    <mergeCell ref="H40:I40"/>
    <mergeCell ref="J40:L40"/>
    <mergeCell ref="M40:V40"/>
    <mergeCell ref="W40:Y40"/>
    <mergeCell ref="Z40:AC40"/>
    <mergeCell ref="B39:G39"/>
    <mergeCell ref="H39:I39"/>
    <mergeCell ref="J39:L39"/>
    <mergeCell ref="M39:N39"/>
    <mergeCell ref="O39:V39"/>
    <mergeCell ref="W39:Y39"/>
    <mergeCell ref="Z37:AC37"/>
    <mergeCell ref="B38:G38"/>
    <mergeCell ref="H38:I38"/>
    <mergeCell ref="J38:L38"/>
    <mergeCell ref="M38:N38"/>
    <mergeCell ref="O38:V38"/>
    <mergeCell ref="W38:Y38"/>
    <mergeCell ref="Z38:AC38"/>
    <mergeCell ref="B37:G37"/>
    <mergeCell ref="H37:I37"/>
    <mergeCell ref="J37:L37"/>
    <mergeCell ref="M37:N37"/>
    <mergeCell ref="O37:V37"/>
    <mergeCell ref="W37:Y37"/>
    <mergeCell ref="Z35:AC35"/>
    <mergeCell ref="A36:G36"/>
    <mergeCell ref="H36:I36"/>
    <mergeCell ref="J36:L36"/>
    <mergeCell ref="M36:V36"/>
    <mergeCell ref="W36:Y36"/>
    <mergeCell ref="Z36:AC36"/>
    <mergeCell ref="B35:G35"/>
    <mergeCell ref="H35:I35"/>
    <mergeCell ref="J35:L35"/>
    <mergeCell ref="M35:N35"/>
    <mergeCell ref="O35:V35"/>
    <mergeCell ref="W35:Y35"/>
    <mergeCell ref="Z33:AC33"/>
    <mergeCell ref="B34:G34"/>
    <mergeCell ref="H34:I34"/>
    <mergeCell ref="J34:L34"/>
    <mergeCell ref="M34:N34"/>
    <mergeCell ref="O34:V34"/>
    <mergeCell ref="W34:Y34"/>
    <mergeCell ref="Z34:AC34"/>
    <mergeCell ref="B33:G33"/>
    <mergeCell ref="H33:I33"/>
    <mergeCell ref="J33:L33"/>
    <mergeCell ref="M33:N33"/>
    <mergeCell ref="O33:V33"/>
    <mergeCell ref="W33:Y33"/>
    <mergeCell ref="Z31:AC31"/>
    <mergeCell ref="B32:G32"/>
    <mergeCell ref="H32:I32"/>
    <mergeCell ref="J32:L32"/>
    <mergeCell ref="M32:V32"/>
    <mergeCell ref="W32:Y32"/>
    <mergeCell ref="Z32:AC32"/>
    <mergeCell ref="B31:G31"/>
    <mergeCell ref="H31:I31"/>
    <mergeCell ref="J31:L31"/>
    <mergeCell ref="M31:N31"/>
    <mergeCell ref="O31:V31"/>
    <mergeCell ref="W31:Y31"/>
    <mergeCell ref="Z29:AC29"/>
    <mergeCell ref="B30:G30"/>
    <mergeCell ref="H30:I30"/>
    <mergeCell ref="J30:L30"/>
    <mergeCell ref="M30:N30"/>
    <mergeCell ref="O30:V30"/>
    <mergeCell ref="W30:Y30"/>
    <mergeCell ref="Z30:AC30"/>
    <mergeCell ref="A29:G29"/>
    <mergeCell ref="H29:I29"/>
    <mergeCell ref="J29:L29"/>
    <mergeCell ref="M29:N29"/>
    <mergeCell ref="O29:V29"/>
    <mergeCell ref="W29:Y29"/>
    <mergeCell ref="B28:G28"/>
    <mergeCell ref="H28:I28"/>
    <mergeCell ref="J28:L28"/>
    <mergeCell ref="M28:V28"/>
    <mergeCell ref="W28:Y28"/>
    <mergeCell ref="Z28:AC28"/>
    <mergeCell ref="Z26:AC26"/>
    <mergeCell ref="B27:G27"/>
    <mergeCell ref="H27:I27"/>
    <mergeCell ref="J27:L27"/>
    <mergeCell ref="M27:N27"/>
    <mergeCell ref="O27:V27"/>
    <mergeCell ref="W27:Y27"/>
    <mergeCell ref="Z27:AC27"/>
    <mergeCell ref="B26:G26"/>
    <mergeCell ref="H26:I26"/>
    <mergeCell ref="J26:L26"/>
    <mergeCell ref="M26:N26"/>
    <mergeCell ref="O26:V26"/>
    <mergeCell ref="W26:Y26"/>
    <mergeCell ref="Z24:AC24"/>
    <mergeCell ref="B25:G25"/>
    <mergeCell ref="H25:I25"/>
    <mergeCell ref="J25:L25"/>
    <mergeCell ref="M25:V25"/>
    <mergeCell ref="W25:Y25"/>
    <mergeCell ref="Z25:AC25"/>
    <mergeCell ref="B24:G24"/>
    <mergeCell ref="H24:I24"/>
    <mergeCell ref="J24:L24"/>
    <mergeCell ref="M24:N24"/>
    <mergeCell ref="O24:V24"/>
    <mergeCell ref="W24:Y24"/>
    <mergeCell ref="Z22:AC22"/>
    <mergeCell ref="B23:G23"/>
    <mergeCell ref="H23:I23"/>
    <mergeCell ref="J23:L23"/>
    <mergeCell ref="M23:N23"/>
    <mergeCell ref="O23:V23"/>
    <mergeCell ref="W23:Y23"/>
    <mergeCell ref="Z23:AC23"/>
    <mergeCell ref="B22:G22"/>
    <mergeCell ref="H22:I22"/>
    <mergeCell ref="J22:L22"/>
    <mergeCell ref="M22:N22"/>
    <mergeCell ref="O22:V22"/>
    <mergeCell ref="W22:Y22"/>
    <mergeCell ref="B21:G21"/>
    <mergeCell ref="H21:I21"/>
    <mergeCell ref="J21:L21"/>
    <mergeCell ref="M21:V21"/>
    <mergeCell ref="W21:Y21"/>
    <mergeCell ref="Z21:AC21"/>
    <mergeCell ref="Z19:AC19"/>
    <mergeCell ref="B20:G20"/>
    <mergeCell ref="H20:I20"/>
    <mergeCell ref="J20:L20"/>
    <mergeCell ref="M20:N20"/>
    <mergeCell ref="O20:V20"/>
    <mergeCell ref="W20:Y20"/>
    <mergeCell ref="Z20:AC20"/>
    <mergeCell ref="A19:G19"/>
    <mergeCell ref="H19:I19"/>
    <mergeCell ref="J19:L19"/>
    <mergeCell ref="M19:N19"/>
    <mergeCell ref="O19:V19"/>
    <mergeCell ref="W19:Y19"/>
    <mergeCell ref="Z17:AC17"/>
    <mergeCell ref="Z18:AC18"/>
    <mergeCell ref="B18:G18"/>
    <mergeCell ref="H18:I18"/>
    <mergeCell ref="J18:L18"/>
    <mergeCell ref="M18:N18"/>
    <mergeCell ref="O18:V18"/>
    <mergeCell ref="W18:Y18"/>
    <mergeCell ref="B17:G17"/>
    <mergeCell ref="H17:I17"/>
    <mergeCell ref="J17:L17"/>
    <mergeCell ref="M17:N17"/>
    <mergeCell ref="O17:V17"/>
    <mergeCell ref="W17:Y17"/>
    <mergeCell ref="Z15:AC15"/>
    <mergeCell ref="B16:G16"/>
    <mergeCell ref="H16:I16"/>
    <mergeCell ref="J16:L16"/>
    <mergeCell ref="M16:N16"/>
    <mergeCell ref="O16:V16"/>
    <mergeCell ref="W16:Y16"/>
    <mergeCell ref="Z16:AC16"/>
    <mergeCell ref="B15:G15"/>
    <mergeCell ref="H15:I15"/>
    <mergeCell ref="Z13:AC13"/>
    <mergeCell ref="B14:G14"/>
    <mergeCell ref="H14:I14"/>
    <mergeCell ref="J14:L14"/>
    <mergeCell ref="M14:N14"/>
    <mergeCell ref="O14:V14"/>
    <mergeCell ref="O13:V13"/>
    <mergeCell ref="W13:Y13"/>
    <mergeCell ref="J15:L15"/>
    <mergeCell ref="M15:N15"/>
    <mergeCell ref="O15:V15"/>
    <mergeCell ref="W15:Y15"/>
    <mergeCell ref="W12:Y12"/>
    <mergeCell ref="Z12:AC12"/>
    <mergeCell ref="B11:G11"/>
    <mergeCell ref="H11:I11"/>
    <mergeCell ref="W14:Y14"/>
    <mergeCell ref="Z14:AC14"/>
    <mergeCell ref="B13:G13"/>
    <mergeCell ref="H13:I13"/>
    <mergeCell ref="J13:L13"/>
    <mergeCell ref="M13:N13"/>
    <mergeCell ref="H10:I10"/>
    <mergeCell ref="J10:L10"/>
    <mergeCell ref="M10:V10"/>
    <mergeCell ref="W10:Y10"/>
    <mergeCell ref="Z11:AC11"/>
    <mergeCell ref="B12:G12"/>
    <mergeCell ref="H12:I12"/>
    <mergeCell ref="J12:L12"/>
    <mergeCell ref="M12:N12"/>
    <mergeCell ref="O12:V12"/>
    <mergeCell ref="M9:N9"/>
    <mergeCell ref="O9:V9"/>
    <mergeCell ref="W9:Y9"/>
    <mergeCell ref="Z9:AC9"/>
    <mergeCell ref="B8:G8"/>
    <mergeCell ref="J11:L11"/>
    <mergeCell ref="M11:N11"/>
    <mergeCell ref="O11:V11"/>
    <mergeCell ref="W11:Y11"/>
    <mergeCell ref="A10:G10"/>
    <mergeCell ref="A6:F7"/>
    <mergeCell ref="G6:K6"/>
    <mergeCell ref="L6:L7"/>
    <mergeCell ref="M6:U7"/>
    <mergeCell ref="V6:Z6"/>
    <mergeCell ref="Z10:AC10"/>
    <mergeCell ref="Z8:AC8"/>
    <mergeCell ref="B9:G9"/>
    <mergeCell ref="H9:I9"/>
    <mergeCell ref="J9:L9"/>
    <mergeCell ref="AA6:AC7"/>
    <mergeCell ref="G7:H7"/>
    <mergeCell ref="I7:K7"/>
    <mergeCell ref="V7:W7"/>
    <mergeCell ref="X7:Z7"/>
    <mergeCell ref="H8:I8"/>
    <mergeCell ref="J8:L8"/>
    <mergeCell ref="M8:N8"/>
    <mergeCell ref="O8:V8"/>
    <mergeCell ref="W8:Y8"/>
  </mergeCells>
  <printOptions horizontalCentered="1"/>
  <pageMargins left="0.78740157480314965" right="0.19685039370078741" top="0.11811023622047245" bottom="0" header="0.51181102362204722" footer="0.51181102362204722"/>
  <pageSetup scale="7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sqref="A1:IV65536"/>
    </sheetView>
  </sheetViews>
  <sheetFormatPr baseColWidth="10" defaultRowHeight="15"/>
  <cols>
    <col min="1" max="1" width="4.5703125" style="156" customWidth="1"/>
    <col min="2" max="2" width="57.28515625" style="156" customWidth="1"/>
    <col min="3" max="8" width="12.7109375" style="156" customWidth="1"/>
    <col min="9" max="16384" width="11.42578125" style="28"/>
  </cols>
  <sheetData>
    <row r="1" spans="1:8" ht="18" customHeight="1">
      <c r="A1" s="472" t="s">
        <v>116</v>
      </c>
      <c r="B1" s="473"/>
      <c r="C1" s="473"/>
      <c r="D1" s="473"/>
      <c r="E1" s="473"/>
      <c r="F1" s="473"/>
      <c r="G1" s="473"/>
      <c r="H1" s="474"/>
    </row>
    <row r="2" spans="1:8" ht="18" customHeight="1">
      <c r="A2" s="475" t="s">
        <v>372</v>
      </c>
      <c r="B2" s="420"/>
      <c r="C2" s="420"/>
      <c r="D2" s="420"/>
      <c r="E2" s="420"/>
      <c r="F2" s="420"/>
      <c r="G2" s="420"/>
      <c r="H2" s="476"/>
    </row>
    <row r="3" spans="1:8" ht="18" customHeight="1">
      <c r="A3" s="475" t="s">
        <v>373</v>
      </c>
      <c r="B3" s="420"/>
      <c r="C3" s="420"/>
      <c r="D3" s="420"/>
      <c r="E3" s="420"/>
      <c r="F3" s="420"/>
      <c r="G3" s="420"/>
      <c r="H3" s="476"/>
    </row>
    <row r="4" spans="1:8" ht="18" customHeight="1" thickBot="1">
      <c r="A4" s="477" t="s">
        <v>374</v>
      </c>
      <c r="B4" s="477"/>
      <c r="C4" s="477"/>
      <c r="D4" s="477"/>
      <c r="E4" s="477"/>
      <c r="F4" s="477"/>
      <c r="G4" s="477"/>
      <c r="H4" s="477"/>
    </row>
    <row r="5" spans="1:8" ht="15.75" thickBot="1">
      <c r="A5" s="478" t="s">
        <v>201</v>
      </c>
      <c r="B5" s="478"/>
      <c r="C5" s="480" t="s">
        <v>310</v>
      </c>
      <c r="D5" s="480"/>
      <c r="E5" s="480"/>
      <c r="F5" s="480"/>
      <c r="G5" s="480"/>
      <c r="H5" s="480" t="s">
        <v>311</v>
      </c>
    </row>
    <row r="6" spans="1:8" ht="23.25" thickBot="1">
      <c r="A6" s="478"/>
      <c r="B6" s="478"/>
      <c r="C6" s="187" t="s">
        <v>202</v>
      </c>
      <c r="D6" s="187" t="s">
        <v>312</v>
      </c>
      <c r="E6" s="187" t="s">
        <v>235</v>
      </c>
      <c r="F6" s="187" t="s">
        <v>186</v>
      </c>
      <c r="G6" s="187" t="s">
        <v>203</v>
      </c>
      <c r="H6" s="480"/>
    </row>
    <row r="7" spans="1:8" ht="11.25" customHeight="1">
      <c r="A7" s="479"/>
      <c r="B7" s="479"/>
      <c r="C7" s="188">
        <v>1</v>
      </c>
      <c r="D7" s="188">
        <v>2</v>
      </c>
      <c r="E7" s="188" t="s">
        <v>313</v>
      </c>
      <c r="F7" s="188">
        <v>4</v>
      </c>
      <c r="G7" s="188">
        <v>5</v>
      </c>
      <c r="H7" s="188" t="s">
        <v>314</v>
      </c>
    </row>
    <row r="8" spans="1:8" ht="11.25" customHeight="1">
      <c r="A8" s="165"/>
      <c r="B8" s="190"/>
      <c r="C8" s="189"/>
      <c r="D8" s="189"/>
      <c r="E8" s="189"/>
      <c r="F8" s="189"/>
      <c r="G8" s="189"/>
      <c r="H8" s="189"/>
    </row>
    <row r="9" spans="1:8" ht="15" customHeight="1">
      <c r="A9" s="446" t="s">
        <v>375</v>
      </c>
      <c r="B9" s="447"/>
      <c r="C9" s="189">
        <f t="shared" ref="C9:H9" si="0">SUM(C10:C16)</f>
        <v>0</v>
      </c>
      <c r="D9" s="189">
        <f t="shared" si="0"/>
        <v>0</v>
      </c>
      <c r="E9" s="189">
        <f t="shared" si="0"/>
        <v>0</v>
      </c>
      <c r="F9" s="189">
        <f t="shared" si="0"/>
        <v>0</v>
      </c>
      <c r="G9" s="189">
        <f t="shared" si="0"/>
        <v>0</v>
      </c>
      <c r="H9" s="189">
        <f t="shared" si="0"/>
        <v>0</v>
      </c>
    </row>
    <row r="10" spans="1:8" ht="15" customHeight="1">
      <c r="A10" s="165"/>
      <c r="B10" s="190" t="s">
        <v>376</v>
      </c>
      <c r="C10" s="136">
        <v>0</v>
      </c>
      <c r="D10" s="136">
        <v>0</v>
      </c>
      <c r="E10" s="136">
        <f>C10+D10</f>
        <v>0</v>
      </c>
      <c r="F10" s="136">
        <v>0</v>
      </c>
      <c r="G10" s="136">
        <v>0</v>
      </c>
      <c r="H10" s="136">
        <f>E10-F10</f>
        <v>0</v>
      </c>
    </row>
    <row r="11" spans="1:8" ht="15" customHeight="1">
      <c r="A11" s="165"/>
      <c r="B11" s="190" t="s">
        <v>377</v>
      </c>
      <c r="C11" s="136">
        <v>0</v>
      </c>
      <c r="D11" s="136">
        <v>0</v>
      </c>
      <c r="E11" s="136">
        <f t="shared" ref="E11:E16" si="1">C11+D11</f>
        <v>0</v>
      </c>
      <c r="F11" s="136">
        <v>0</v>
      </c>
      <c r="G11" s="136">
        <v>0</v>
      </c>
      <c r="H11" s="136">
        <f t="shared" ref="H11:H16" si="2">E11-F11</f>
        <v>0</v>
      </c>
    </row>
    <row r="12" spans="1:8" ht="15" customHeight="1">
      <c r="A12" s="165"/>
      <c r="B12" s="190" t="s">
        <v>378</v>
      </c>
      <c r="C12" s="136">
        <v>0</v>
      </c>
      <c r="D12" s="136">
        <v>0</v>
      </c>
      <c r="E12" s="136">
        <f t="shared" si="1"/>
        <v>0</v>
      </c>
      <c r="F12" s="136">
        <v>0</v>
      </c>
      <c r="G12" s="136">
        <v>0</v>
      </c>
      <c r="H12" s="136">
        <f t="shared" si="2"/>
        <v>0</v>
      </c>
    </row>
    <row r="13" spans="1:8" ht="15" customHeight="1">
      <c r="A13" s="165"/>
      <c r="B13" s="190" t="s">
        <v>379</v>
      </c>
      <c r="C13" s="136">
        <v>0</v>
      </c>
      <c r="D13" s="136">
        <v>0</v>
      </c>
      <c r="E13" s="136">
        <f t="shared" si="1"/>
        <v>0</v>
      </c>
      <c r="F13" s="136">
        <v>0</v>
      </c>
      <c r="G13" s="136">
        <v>0</v>
      </c>
      <c r="H13" s="136">
        <f t="shared" si="2"/>
        <v>0</v>
      </c>
    </row>
    <row r="14" spans="1:8" ht="20.25" customHeight="1">
      <c r="A14" s="165"/>
      <c r="B14" s="190" t="s">
        <v>380</v>
      </c>
      <c r="C14" s="136">
        <v>0</v>
      </c>
      <c r="D14" s="136">
        <v>0</v>
      </c>
      <c r="E14" s="136">
        <f t="shared" si="1"/>
        <v>0</v>
      </c>
      <c r="F14" s="136">
        <v>0</v>
      </c>
      <c r="G14" s="136">
        <v>0</v>
      </c>
      <c r="H14" s="136">
        <f t="shared" si="2"/>
        <v>0</v>
      </c>
    </row>
    <row r="15" spans="1:8" ht="15" customHeight="1">
      <c r="A15" s="165"/>
      <c r="B15" s="190" t="s">
        <v>381</v>
      </c>
      <c r="C15" s="136">
        <v>0</v>
      </c>
      <c r="D15" s="136">
        <v>0</v>
      </c>
      <c r="E15" s="136">
        <f t="shared" si="1"/>
        <v>0</v>
      </c>
      <c r="F15" s="136">
        <v>0</v>
      </c>
      <c r="G15" s="136">
        <v>0</v>
      </c>
      <c r="H15" s="136">
        <f t="shared" si="2"/>
        <v>0</v>
      </c>
    </row>
    <row r="16" spans="1:8" ht="15" customHeight="1">
      <c r="A16" s="192"/>
      <c r="B16" s="193" t="s">
        <v>382</v>
      </c>
      <c r="C16" s="136">
        <v>0</v>
      </c>
      <c r="D16" s="136">
        <v>0</v>
      </c>
      <c r="E16" s="136">
        <f t="shared" si="1"/>
        <v>0</v>
      </c>
      <c r="F16" s="136">
        <v>0</v>
      </c>
      <c r="G16" s="136">
        <v>0</v>
      </c>
      <c r="H16" s="136">
        <f t="shared" si="2"/>
        <v>0</v>
      </c>
    </row>
    <row r="17" spans="1:8" ht="15" customHeight="1">
      <c r="A17" s="446" t="s">
        <v>383</v>
      </c>
      <c r="B17" s="447"/>
      <c r="C17" s="189">
        <f t="shared" ref="C17:H17" si="3">SUM(C18:C20)</f>
        <v>0</v>
      </c>
      <c r="D17" s="189">
        <f t="shared" si="3"/>
        <v>0</v>
      </c>
      <c r="E17" s="189">
        <f t="shared" si="3"/>
        <v>0</v>
      </c>
      <c r="F17" s="189">
        <f t="shared" si="3"/>
        <v>0</v>
      </c>
      <c r="G17" s="189">
        <f t="shared" si="3"/>
        <v>0</v>
      </c>
      <c r="H17" s="189">
        <f t="shared" si="3"/>
        <v>0</v>
      </c>
    </row>
    <row r="18" spans="1:8" ht="15" customHeight="1">
      <c r="A18" s="165"/>
      <c r="B18" s="190" t="s">
        <v>384</v>
      </c>
      <c r="C18" s="136">
        <v>0</v>
      </c>
      <c r="D18" s="136">
        <v>0</v>
      </c>
      <c r="E18" s="136">
        <f>C18+D18</f>
        <v>0</v>
      </c>
      <c r="F18" s="136">
        <v>0</v>
      </c>
      <c r="G18" s="136">
        <v>0</v>
      </c>
      <c r="H18" s="136">
        <f>E18-F18</f>
        <v>0</v>
      </c>
    </row>
    <row r="19" spans="1:8" ht="15" customHeight="1">
      <c r="A19" s="165"/>
      <c r="B19" s="190" t="s">
        <v>385</v>
      </c>
      <c r="C19" s="136">
        <v>0</v>
      </c>
      <c r="D19" s="136">
        <v>0</v>
      </c>
      <c r="E19" s="136">
        <f>C19+D19</f>
        <v>0</v>
      </c>
      <c r="F19" s="136">
        <v>0</v>
      </c>
      <c r="G19" s="136">
        <v>0</v>
      </c>
      <c r="H19" s="136">
        <f>E19-F19</f>
        <v>0</v>
      </c>
    </row>
    <row r="20" spans="1:8" ht="15" customHeight="1">
      <c r="A20" s="192"/>
      <c r="B20" s="193" t="s">
        <v>386</v>
      </c>
      <c r="C20" s="136">
        <v>0</v>
      </c>
      <c r="D20" s="136">
        <v>0</v>
      </c>
      <c r="E20" s="136">
        <f>C20+D20</f>
        <v>0</v>
      </c>
      <c r="F20" s="136">
        <v>0</v>
      </c>
      <c r="G20" s="136">
        <v>0</v>
      </c>
      <c r="H20" s="136">
        <f>E20-F20</f>
        <v>0</v>
      </c>
    </row>
    <row r="21" spans="1:8" ht="15" customHeight="1">
      <c r="A21" s="446" t="s">
        <v>387</v>
      </c>
      <c r="B21" s="447"/>
      <c r="C21" s="189">
        <f t="shared" ref="C21:H21" si="4">SUM(C22:C28)</f>
        <v>0</v>
      </c>
      <c r="D21" s="189">
        <f t="shared" si="4"/>
        <v>0</v>
      </c>
      <c r="E21" s="189">
        <f t="shared" si="4"/>
        <v>0</v>
      </c>
      <c r="F21" s="189">
        <f t="shared" si="4"/>
        <v>0</v>
      </c>
      <c r="G21" s="189">
        <f t="shared" si="4"/>
        <v>0</v>
      </c>
      <c r="H21" s="189">
        <f t="shared" si="4"/>
        <v>0</v>
      </c>
    </row>
    <row r="22" spans="1:8" ht="15" customHeight="1">
      <c r="A22" s="165"/>
      <c r="B22" s="190" t="s">
        <v>388</v>
      </c>
      <c r="C22" s="136">
        <v>0</v>
      </c>
      <c r="D22" s="136">
        <v>0</v>
      </c>
      <c r="E22" s="136">
        <f>C22+D22</f>
        <v>0</v>
      </c>
      <c r="F22" s="136">
        <v>0</v>
      </c>
      <c r="G22" s="136">
        <v>0</v>
      </c>
      <c r="H22" s="136">
        <f>E22-F22</f>
        <v>0</v>
      </c>
    </row>
    <row r="23" spans="1:8" ht="15" customHeight="1">
      <c r="A23" s="165"/>
      <c r="B23" s="190" t="s">
        <v>389</v>
      </c>
      <c r="C23" s="136">
        <v>0</v>
      </c>
      <c r="D23" s="136">
        <v>0</v>
      </c>
      <c r="E23" s="136">
        <f t="shared" ref="E23:E28" si="5">C23+D23</f>
        <v>0</v>
      </c>
      <c r="F23" s="136">
        <v>0</v>
      </c>
      <c r="G23" s="136">
        <v>0</v>
      </c>
      <c r="H23" s="136">
        <f t="shared" ref="H23:H28" si="6">E23-F23</f>
        <v>0</v>
      </c>
    </row>
    <row r="24" spans="1:8" ht="15" customHeight="1">
      <c r="A24" s="165"/>
      <c r="B24" s="190" t="s">
        <v>390</v>
      </c>
      <c r="C24" s="136">
        <v>0</v>
      </c>
      <c r="D24" s="136">
        <v>0</v>
      </c>
      <c r="E24" s="136">
        <f t="shared" si="5"/>
        <v>0</v>
      </c>
      <c r="F24" s="136">
        <v>0</v>
      </c>
      <c r="G24" s="136">
        <v>0</v>
      </c>
      <c r="H24" s="136">
        <f t="shared" si="6"/>
        <v>0</v>
      </c>
    </row>
    <row r="25" spans="1:8" ht="15" customHeight="1">
      <c r="A25" s="165"/>
      <c r="B25" s="190" t="s">
        <v>391</v>
      </c>
      <c r="C25" s="136">
        <v>0</v>
      </c>
      <c r="D25" s="136">
        <v>0</v>
      </c>
      <c r="E25" s="136">
        <f t="shared" si="5"/>
        <v>0</v>
      </c>
      <c r="F25" s="136">
        <v>0</v>
      </c>
      <c r="G25" s="136">
        <v>0</v>
      </c>
      <c r="H25" s="136">
        <f t="shared" si="6"/>
        <v>0</v>
      </c>
    </row>
    <row r="26" spans="1:8" ht="15" customHeight="1">
      <c r="A26" s="165"/>
      <c r="B26" s="190" t="s">
        <v>392</v>
      </c>
      <c r="C26" s="136">
        <v>0</v>
      </c>
      <c r="D26" s="136">
        <v>0</v>
      </c>
      <c r="E26" s="136">
        <f t="shared" si="5"/>
        <v>0</v>
      </c>
      <c r="F26" s="136">
        <v>0</v>
      </c>
      <c r="G26" s="136">
        <v>0</v>
      </c>
      <c r="H26" s="136">
        <f t="shared" si="6"/>
        <v>0</v>
      </c>
    </row>
    <row r="27" spans="1:8" ht="15" customHeight="1">
      <c r="A27" s="165"/>
      <c r="B27" s="190" t="s">
        <v>393</v>
      </c>
      <c r="C27" s="136">
        <v>0</v>
      </c>
      <c r="D27" s="136">
        <v>0</v>
      </c>
      <c r="E27" s="136">
        <f t="shared" si="5"/>
        <v>0</v>
      </c>
      <c r="F27" s="136">
        <v>0</v>
      </c>
      <c r="G27" s="136">
        <v>0</v>
      </c>
      <c r="H27" s="136">
        <f t="shared" si="6"/>
        <v>0</v>
      </c>
    </row>
    <row r="28" spans="1:8" ht="15" customHeight="1">
      <c r="A28" s="165"/>
      <c r="B28" s="190" t="s">
        <v>394</v>
      </c>
      <c r="C28" s="136">
        <v>0</v>
      </c>
      <c r="D28" s="136">
        <v>0</v>
      </c>
      <c r="E28" s="136">
        <f t="shared" si="5"/>
        <v>0</v>
      </c>
      <c r="F28" s="136">
        <v>0</v>
      </c>
      <c r="G28" s="136">
        <v>0</v>
      </c>
      <c r="H28" s="136">
        <f t="shared" si="6"/>
        <v>0</v>
      </c>
    </row>
    <row r="29" spans="1:8" ht="15" customHeight="1">
      <c r="A29" s="165"/>
      <c r="B29" s="190"/>
      <c r="C29" s="189"/>
      <c r="D29" s="189"/>
      <c r="E29" s="189"/>
      <c r="F29" s="189"/>
      <c r="G29" s="189"/>
      <c r="H29" s="189"/>
    </row>
    <row r="30" spans="1:8" ht="15" customHeight="1">
      <c r="A30" s="165"/>
      <c r="B30" s="190"/>
      <c r="C30" s="189"/>
      <c r="D30" s="189"/>
      <c r="E30" s="189"/>
      <c r="F30" s="189"/>
      <c r="G30" s="189"/>
      <c r="H30" s="189"/>
    </row>
    <row r="31" spans="1:8" ht="15" customHeight="1">
      <c r="A31" s="165"/>
      <c r="B31" s="190"/>
      <c r="C31" s="189"/>
      <c r="D31" s="189"/>
      <c r="E31" s="189"/>
      <c r="F31" s="189"/>
      <c r="G31" s="189"/>
      <c r="H31" s="189"/>
    </row>
    <row r="32" spans="1:8" s="197" customFormat="1" ht="20.100000000000001" customHeight="1">
      <c r="A32" s="194"/>
      <c r="B32" s="195" t="s">
        <v>395</v>
      </c>
      <c r="C32" s="196">
        <f t="shared" ref="C32:H32" si="7">+C9+C17+C21</f>
        <v>0</v>
      </c>
      <c r="D32" s="196">
        <f t="shared" si="7"/>
        <v>0</v>
      </c>
      <c r="E32" s="196">
        <f t="shared" si="7"/>
        <v>0</v>
      </c>
      <c r="F32" s="196">
        <f t="shared" si="7"/>
        <v>0</v>
      </c>
      <c r="G32" s="196">
        <f t="shared" si="7"/>
        <v>0</v>
      </c>
      <c r="H32" s="196">
        <f t="shared" si="7"/>
        <v>0</v>
      </c>
    </row>
    <row r="33" spans="3:8">
      <c r="C33" s="198"/>
      <c r="D33" s="198"/>
      <c r="E33" s="198"/>
      <c r="F33" s="198"/>
      <c r="G33" s="198"/>
      <c r="H33" s="198"/>
    </row>
    <row r="34" spans="3:8">
      <c r="C34" s="199"/>
      <c r="D34" s="199"/>
      <c r="E34" s="199"/>
      <c r="F34" s="199"/>
      <c r="G34" s="199"/>
      <c r="H34" s="199"/>
    </row>
    <row r="35" spans="3:8">
      <c r="C35" s="199"/>
      <c r="D35" s="199"/>
      <c r="E35" s="199"/>
      <c r="F35" s="199"/>
      <c r="G35" s="199"/>
      <c r="H35" s="199"/>
    </row>
    <row r="37" spans="3:8">
      <c r="C37" s="199"/>
      <c r="D37" s="199"/>
      <c r="E37" s="199"/>
      <c r="F37" s="199"/>
      <c r="G37" s="199"/>
      <c r="H37" s="199"/>
    </row>
  </sheetData>
  <mergeCells count="10">
    <mergeCell ref="A9:B9"/>
    <mergeCell ref="A17:B17"/>
    <mergeCell ref="A21:B21"/>
    <mergeCell ref="A1:H1"/>
    <mergeCell ref="A2:H2"/>
    <mergeCell ref="A3:H3"/>
    <mergeCell ref="A4:H4"/>
    <mergeCell ref="A5:B7"/>
    <mergeCell ref="C5:G5"/>
    <mergeCell ref="H5:H6"/>
  </mergeCells>
  <pageMargins left="0.70866141732283472" right="0.70866141732283472" top="0.74803149606299213" bottom="0.74803149606299213" header="0.31496062992125984" footer="0.31496062992125984"/>
  <pageSetup scale="85" orientation="landscape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sqref="A1:IV65536"/>
    </sheetView>
  </sheetViews>
  <sheetFormatPr baseColWidth="10" defaultRowHeight="15"/>
  <cols>
    <col min="1" max="1" width="4.5703125" style="156" customWidth="1"/>
    <col min="2" max="2" width="57.28515625" style="156" customWidth="1"/>
    <col min="3" max="8" width="12.7109375" style="156" customWidth="1"/>
    <col min="9" max="16384" width="11.42578125" style="28"/>
  </cols>
  <sheetData>
    <row r="1" spans="1:8" ht="18" customHeight="1">
      <c r="A1" s="472" t="s">
        <v>116</v>
      </c>
      <c r="B1" s="473"/>
      <c r="C1" s="473"/>
      <c r="D1" s="473"/>
      <c r="E1" s="473"/>
      <c r="F1" s="473"/>
      <c r="G1" s="473"/>
      <c r="H1" s="474"/>
    </row>
    <row r="2" spans="1:8" ht="18" customHeight="1">
      <c r="A2" s="475" t="s">
        <v>396</v>
      </c>
      <c r="B2" s="420"/>
      <c r="C2" s="420"/>
      <c r="D2" s="420"/>
      <c r="E2" s="420"/>
      <c r="F2" s="420"/>
      <c r="G2" s="420"/>
      <c r="H2" s="476"/>
    </row>
    <row r="3" spans="1:8" ht="18" customHeight="1">
      <c r="A3" s="475" t="s">
        <v>308</v>
      </c>
      <c r="B3" s="420"/>
      <c r="C3" s="420"/>
      <c r="D3" s="420"/>
      <c r="E3" s="420"/>
      <c r="F3" s="420"/>
      <c r="G3" s="420"/>
      <c r="H3" s="476"/>
    </row>
    <row r="4" spans="1:8" ht="18" customHeight="1" thickBot="1">
      <c r="A4" s="477" t="s">
        <v>397</v>
      </c>
      <c r="B4" s="477"/>
      <c r="C4" s="477"/>
      <c r="D4" s="477"/>
      <c r="E4" s="477"/>
      <c r="F4" s="477"/>
      <c r="G4" s="477"/>
      <c r="H4" s="477"/>
    </row>
    <row r="5" spans="1:8" ht="15.75" thickBot="1">
      <c r="A5" s="478" t="s">
        <v>201</v>
      </c>
      <c r="B5" s="478"/>
      <c r="C5" s="480" t="s">
        <v>310</v>
      </c>
      <c r="D5" s="480"/>
      <c r="E5" s="480"/>
      <c r="F5" s="480"/>
      <c r="G5" s="480"/>
      <c r="H5" s="480" t="s">
        <v>311</v>
      </c>
    </row>
    <row r="6" spans="1:8" ht="23.25" thickBot="1">
      <c r="A6" s="478"/>
      <c r="B6" s="478"/>
      <c r="C6" s="187" t="s">
        <v>202</v>
      </c>
      <c r="D6" s="187" t="s">
        <v>312</v>
      </c>
      <c r="E6" s="187" t="s">
        <v>235</v>
      </c>
      <c r="F6" s="187" t="s">
        <v>186</v>
      </c>
      <c r="G6" s="187" t="s">
        <v>203</v>
      </c>
      <c r="H6" s="480"/>
    </row>
    <row r="7" spans="1:8" ht="11.25" customHeight="1">
      <c r="A7" s="479"/>
      <c r="B7" s="479"/>
      <c r="C7" s="188">
        <v>1</v>
      </c>
      <c r="D7" s="188">
        <v>2</v>
      </c>
      <c r="E7" s="188" t="s">
        <v>313</v>
      </c>
      <c r="F7" s="188">
        <v>4</v>
      </c>
      <c r="G7" s="188">
        <v>5</v>
      </c>
      <c r="H7" s="188" t="s">
        <v>314</v>
      </c>
    </row>
    <row r="8" spans="1:8" ht="15" customHeight="1">
      <c r="A8" s="446" t="s">
        <v>398</v>
      </c>
      <c r="B8" s="447"/>
      <c r="C8" s="189">
        <f>+C9+C17+C27+'[2]EAPED E COG (2)'!C9+'[2]EAPED E COG (2)'!C19+'[2]EAPED E COG (2)'!C29+'[2]EAPED E COG (3)'!C9+'[2]EAPED E COG (3)'!C17+'[2]EAPED E COG (3)'!C21</f>
        <v>0</v>
      </c>
      <c r="D8" s="189">
        <f>+D9+D17+D27+'[2]EAPED E COG (2)'!D9+'[2]EAPED E COG (2)'!D19+'[2]EAPED E COG (2)'!D29+'[2]EAPED E COG (3)'!D9+'[2]EAPED E COG (3)'!D17+'[2]EAPED E COG (3)'!D21</f>
        <v>5102470</v>
      </c>
      <c r="E8" s="189">
        <f>+E9+E17+E27+'[2]EAPED E COG (2)'!E9+'[2]EAPED E COG (2)'!E19+'[2]EAPED E COG (2)'!E29+'[2]EAPED E COG (3)'!E9+'[2]EAPED E COG (3)'!E17+'[2]EAPED E COG (3)'!E21</f>
        <v>5102470</v>
      </c>
      <c r="F8" s="189">
        <f>+F9+F17+F27+'[2]EAPED E COG (2)'!F9+'[2]EAPED E COG (2)'!F19+'[2]EAPED E COG (2)'!F29+'[2]EAPED E COG (3)'!F9+'[2]EAPED E COG (3)'!F17+'[2]EAPED E COG (3)'!F21</f>
        <v>5102469</v>
      </c>
      <c r="G8" s="189">
        <f>+G9+G17+G27+'[2]EAPED E COG (2)'!G9+'[2]EAPED E COG (2)'!G19+'[2]EAPED E COG (2)'!G29+'[2]EAPED E COG (3)'!G9+'[2]EAPED E COG (3)'!G17+'[2]EAPED E COG (3)'!G21</f>
        <v>4790469</v>
      </c>
      <c r="H8" s="189">
        <f>+H9+H17+H27+'[2]EAPED E COG (2)'!H9+'[2]EAPED E COG (2)'!H19+'[2]EAPED E COG (2)'!H29+'[2]EAPED E COG (3)'!H9+'[2]EAPED E COG (3)'!H17+'[2]EAPED E COG (3)'!H21</f>
        <v>1</v>
      </c>
    </row>
    <row r="9" spans="1:8" ht="15" customHeight="1">
      <c r="A9" s="446" t="s">
        <v>316</v>
      </c>
      <c r="B9" s="447"/>
      <c r="C9" s="189">
        <f t="shared" ref="C9:H9" si="0">SUM(C10:C16)</f>
        <v>0</v>
      </c>
      <c r="D9" s="189">
        <f t="shared" si="0"/>
        <v>660000</v>
      </c>
      <c r="E9" s="189">
        <f t="shared" si="0"/>
        <v>660000</v>
      </c>
      <c r="F9" s="189">
        <f t="shared" si="0"/>
        <v>660000</v>
      </c>
      <c r="G9" s="189">
        <f t="shared" si="0"/>
        <v>660000</v>
      </c>
      <c r="H9" s="189">
        <f t="shared" si="0"/>
        <v>0</v>
      </c>
    </row>
    <row r="10" spans="1:8" ht="15" customHeight="1">
      <c r="A10" s="165"/>
      <c r="B10" s="190" t="s">
        <v>317</v>
      </c>
      <c r="C10" s="136">
        <v>0</v>
      </c>
      <c r="D10" s="136">
        <v>0</v>
      </c>
      <c r="E10" s="136">
        <f>C10+D10</f>
        <v>0</v>
      </c>
      <c r="F10" s="136">
        <v>0</v>
      </c>
      <c r="G10" s="136">
        <v>0</v>
      </c>
      <c r="H10" s="136">
        <f>E10-F10</f>
        <v>0</v>
      </c>
    </row>
    <row r="11" spans="1:8" ht="15" customHeight="1">
      <c r="A11" s="165"/>
      <c r="B11" s="190" t="s">
        <v>318</v>
      </c>
      <c r="C11" s="136">
        <v>0</v>
      </c>
      <c r="D11" s="136">
        <v>660000</v>
      </c>
      <c r="E11" s="136">
        <f t="shared" ref="E11:E16" si="1">C11+D11</f>
        <v>660000</v>
      </c>
      <c r="F11" s="136">
        <v>660000</v>
      </c>
      <c r="G11" s="136">
        <v>660000</v>
      </c>
      <c r="H11" s="136">
        <f t="shared" ref="H11:H16" si="2">E11-F11</f>
        <v>0</v>
      </c>
    </row>
    <row r="12" spans="1:8" ht="15" customHeight="1">
      <c r="A12" s="165"/>
      <c r="B12" s="190" t="s">
        <v>319</v>
      </c>
      <c r="C12" s="136">
        <v>0</v>
      </c>
      <c r="D12" s="136">
        <v>0</v>
      </c>
      <c r="E12" s="136">
        <f t="shared" si="1"/>
        <v>0</v>
      </c>
      <c r="F12" s="136">
        <v>0</v>
      </c>
      <c r="G12" s="136">
        <v>0</v>
      </c>
      <c r="H12" s="136">
        <f t="shared" si="2"/>
        <v>0</v>
      </c>
    </row>
    <row r="13" spans="1:8" ht="15" customHeight="1">
      <c r="A13" s="165"/>
      <c r="B13" s="190" t="s">
        <v>320</v>
      </c>
      <c r="C13" s="136">
        <v>0</v>
      </c>
      <c r="D13" s="136">
        <v>0</v>
      </c>
      <c r="E13" s="136">
        <f t="shared" si="1"/>
        <v>0</v>
      </c>
      <c r="F13" s="136">
        <v>0</v>
      </c>
      <c r="G13" s="136">
        <v>0</v>
      </c>
      <c r="H13" s="136">
        <f t="shared" si="2"/>
        <v>0</v>
      </c>
    </row>
    <row r="14" spans="1:8" ht="15" customHeight="1">
      <c r="A14" s="165"/>
      <c r="B14" s="190" t="s">
        <v>321</v>
      </c>
      <c r="C14" s="136">
        <v>0</v>
      </c>
      <c r="D14" s="136">
        <v>0</v>
      </c>
      <c r="E14" s="136">
        <f t="shared" si="1"/>
        <v>0</v>
      </c>
      <c r="F14" s="136">
        <v>0</v>
      </c>
      <c r="G14" s="136">
        <v>0</v>
      </c>
      <c r="H14" s="136">
        <f t="shared" si="2"/>
        <v>0</v>
      </c>
    </row>
    <row r="15" spans="1:8" ht="15" customHeight="1">
      <c r="A15" s="165"/>
      <c r="B15" s="190" t="s">
        <v>322</v>
      </c>
      <c r="C15" s="136">
        <v>0</v>
      </c>
      <c r="D15" s="136">
        <v>0</v>
      </c>
      <c r="E15" s="136">
        <f t="shared" si="1"/>
        <v>0</v>
      </c>
      <c r="F15" s="136">
        <v>0</v>
      </c>
      <c r="G15" s="136">
        <v>0</v>
      </c>
      <c r="H15" s="136">
        <f t="shared" si="2"/>
        <v>0</v>
      </c>
    </row>
    <row r="16" spans="1:8" ht="15" customHeight="1">
      <c r="A16" s="165"/>
      <c r="B16" s="190" t="s">
        <v>323</v>
      </c>
      <c r="C16" s="136">
        <v>0</v>
      </c>
      <c r="D16" s="136">
        <v>0</v>
      </c>
      <c r="E16" s="136">
        <f t="shared" si="1"/>
        <v>0</v>
      </c>
      <c r="F16" s="136">
        <v>0</v>
      </c>
      <c r="G16" s="136">
        <v>0</v>
      </c>
      <c r="H16" s="136">
        <f t="shared" si="2"/>
        <v>0</v>
      </c>
    </row>
    <row r="17" spans="1:8" ht="15" customHeight="1">
      <c r="A17" s="446" t="s">
        <v>324</v>
      </c>
      <c r="B17" s="447"/>
      <c r="C17" s="189">
        <f t="shared" ref="C17:H17" si="3">SUM(C18:C26)</f>
        <v>0</v>
      </c>
      <c r="D17" s="189">
        <f t="shared" si="3"/>
        <v>256020</v>
      </c>
      <c r="E17" s="189">
        <f t="shared" si="3"/>
        <v>256020</v>
      </c>
      <c r="F17" s="189">
        <f t="shared" si="3"/>
        <v>256019</v>
      </c>
      <c r="G17" s="189">
        <f t="shared" si="3"/>
        <v>256019</v>
      </c>
      <c r="H17" s="189">
        <f t="shared" si="3"/>
        <v>1</v>
      </c>
    </row>
    <row r="18" spans="1:8" ht="15" customHeight="1">
      <c r="A18" s="165"/>
      <c r="B18" s="190" t="s">
        <v>325</v>
      </c>
      <c r="C18" s="136">
        <v>0</v>
      </c>
      <c r="D18" s="136">
        <v>0</v>
      </c>
      <c r="E18" s="136">
        <f>C18+D18</f>
        <v>0</v>
      </c>
      <c r="F18" s="136">
        <v>0</v>
      </c>
      <c r="G18" s="136">
        <v>0</v>
      </c>
      <c r="H18" s="136">
        <f>E18-F18</f>
        <v>0</v>
      </c>
    </row>
    <row r="19" spans="1:8" ht="15" customHeight="1">
      <c r="A19" s="165"/>
      <c r="B19" s="190" t="s">
        <v>326</v>
      </c>
      <c r="C19" s="136">
        <v>0</v>
      </c>
      <c r="D19" s="136">
        <v>0</v>
      </c>
      <c r="E19" s="136">
        <f t="shared" ref="E19:E25" si="4">C19+D19</f>
        <v>0</v>
      </c>
      <c r="F19" s="136">
        <v>0</v>
      </c>
      <c r="G19" s="136">
        <v>0</v>
      </c>
      <c r="H19" s="136">
        <f t="shared" ref="H19:H26" si="5">E19-F19</f>
        <v>0</v>
      </c>
    </row>
    <row r="20" spans="1:8" ht="15" customHeight="1">
      <c r="A20" s="165"/>
      <c r="B20" s="190" t="s">
        <v>327</v>
      </c>
      <c r="C20" s="136">
        <v>0</v>
      </c>
      <c r="D20" s="136">
        <v>0</v>
      </c>
      <c r="E20" s="136">
        <f t="shared" si="4"/>
        <v>0</v>
      </c>
      <c r="F20" s="136">
        <v>0</v>
      </c>
      <c r="G20" s="136">
        <v>0</v>
      </c>
      <c r="H20" s="136">
        <f t="shared" si="5"/>
        <v>0</v>
      </c>
    </row>
    <row r="21" spans="1:8" ht="15" customHeight="1">
      <c r="A21" s="165"/>
      <c r="B21" s="190" t="s">
        <v>328</v>
      </c>
      <c r="C21" s="136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f t="shared" si="5"/>
        <v>0</v>
      </c>
    </row>
    <row r="22" spans="1:8" ht="15" customHeight="1">
      <c r="A22" s="165"/>
      <c r="B22" s="190" t="s">
        <v>329</v>
      </c>
      <c r="C22" s="136">
        <v>0</v>
      </c>
      <c r="D22" s="136">
        <v>0</v>
      </c>
      <c r="E22" s="136">
        <f t="shared" si="4"/>
        <v>0</v>
      </c>
      <c r="F22" s="136">
        <v>0</v>
      </c>
      <c r="G22" s="136">
        <v>0</v>
      </c>
      <c r="H22" s="136">
        <f t="shared" si="5"/>
        <v>0</v>
      </c>
    </row>
    <row r="23" spans="1:8" ht="15" customHeight="1">
      <c r="A23" s="165"/>
      <c r="B23" s="190" t="s">
        <v>330</v>
      </c>
      <c r="C23" s="136">
        <v>0</v>
      </c>
      <c r="D23" s="136">
        <v>0</v>
      </c>
      <c r="E23" s="136">
        <f t="shared" si="4"/>
        <v>0</v>
      </c>
      <c r="F23" s="136">
        <v>0</v>
      </c>
      <c r="G23" s="136">
        <v>0</v>
      </c>
      <c r="H23" s="136">
        <f t="shared" si="5"/>
        <v>0</v>
      </c>
    </row>
    <row r="24" spans="1:8" ht="15" customHeight="1">
      <c r="A24" s="165"/>
      <c r="B24" s="190" t="s">
        <v>331</v>
      </c>
      <c r="C24" s="136">
        <v>0</v>
      </c>
      <c r="D24" s="136">
        <v>256020</v>
      </c>
      <c r="E24" s="136">
        <f>+D24+C24</f>
        <v>256020</v>
      </c>
      <c r="F24" s="136">
        <v>256019</v>
      </c>
      <c r="G24" s="136">
        <v>256019</v>
      </c>
      <c r="H24" s="136">
        <f t="shared" si="5"/>
        <v>1</v>
      </c>
    </row>
    <row r="25" spans="1:8" ht="15" customHeight="1">
      <c r="A25" s="165"/>
      <c r="B25" s="190" t="s">
        <v>332</v>
      </c>
      <c r="C25" s="136">
        <v>0</v>
      </c>
      <c r="D25" s="136">
        <v>0</v>
      </c>
      <c r="E25" s="136">
        <f t="shared" si="4"/>
        <v>0</v>
      </c>
      <c r="F25" s="136">
        <v>0</v>
      </c>
      <c r="G25" s="136">
        <v>0</v>
      </c>
      <c r="H25" s="136">
        <f t="shared" si="5"/>
        <v>0</v>
      </c>
    </row>
    <row r="26" spans="1:8" ht="15" customHeight="1">
      <c r="A26" s="165"/>
      <c r="B26" s="190" t="s">
        <v>333</v>
      </c>
      <c r="C26" s="136">
        <v>0</v>
      </c>
      <c r="D26" s="136">
        <v>0</v>
      </c>
      <c r="E26" s="136">
        <v>0</v>
      </c>
      <c r="F26" s="136">
        <v>0</v>
      </c>
      <c r="G26" s="136">
        <v>0</v>
      </c>
      <c r="H26" s="136">
        <f t="shared" si="5"/>
        <v>0</v>
      </c>
    </row>
    <row r="27" spans="1:8" ht="15" customHeight="1">
      <c r="A27" s="446" t="s">
        <v>334</v>
      </c>
      <c r="B27" s="447"/>
      <c r="C27" s="189">
        <f t="shared" ref="C27:H27" si="6">SUM(C28:C36)</f>
        <v>0</v>
      </c>
      <c r="D27" s="189">
        <f t="shared" si="6"/>
        <v>4076450</v>
      </c>
      <c r="E27" s="189">
        <f t="shared" si="6"/>
        <v>4076450</v>
      </c>
      <c r="F27" s="189">
        <f t="shared" si="6"/>
        <v>4076450</v>
      </c>
      <c r="G27" s="189">
        <f t="shared" si="6"/>
        <v>3764450</v>
      </c>
      <c r="H27" s="189">
        <f t="shared" si="6"/>
        <v>0</v>
      </c>
    </row>
    <row r="28" spans="1:8" ht="15" customHeight="1">
      <c r="A28" s="165"/>
      <c r="B28" s="190" t="s">
        <v>335</v>
      </c>
      <c r="C28" s="136">
        <v>0</v>
      </c>
      <c r="D28" s="136">
        <v>0</v>
      </c>
      <c r="E28" s="136">
        <f>C28+D28</f>
        <v>0</v>
      </c>
      <c r="F28" s="136">
        <v>0</v>
      </c>
      <c r="G28" s="136">
        <v>0</v>
      </c>
      <c r="H28" s="136">
        <f>E28-F28</f>
        <v>0</v>
      </c>
    </row>
    <row r="29" spans="1:8" ht="15" customHeight="1">
      <c r="A29" s="165"/>
      <c r="B29" s="190" t="s">
        <v>336</v>
      </c>
      <c r="C29" s="136">
        <v>0</v>
      </c>
      <c r="D29" s="136">
        <v>0</v>
      </c>
      <c r="E29" s="136">
        <f t="shared" ref="E29:E36" si="7">C29+D29</f>
        <v>0</v>
      </c>
      <c r="F29" s="136">
        <v>0</v>
      </c>
      <c r="G29" s="136">
        <v>0</v>
      </c>
      <c r="H29" s="136">
        <f t="shared" ref="H29:H36" si="8">E29-F29</f>
        <v>0</v>
      </c>
    </row>
    <row r="30" spans="1:8" ht="15" customHeight="1">
      <c r="A30" s="165"/>
      <c r="B30" s="190" t="s">
        <v>337</v>
      </c>
      <c r="C30" s="136">
        <v>0</v>
      </c>
      <c r="D30" s="136">
        <v>1455914</v>
      </c>
      <c r="E30" s="136">
        <f t="shared" si="7"/>
        <v>1455914</v>
      </c>
      <c r="F30" s="136">
        <v>1455914</v>
      </c>
      <c r="G30" s="136">
        <v>1143914</v>
      </c>
      <c r="H30" s="136">
        <f t="shared" si="8"/>
        <v>0</v>
      </c>
    </row>
    <row r="31" spans="1:8" ht="15" customHeight="1">
      <c r="A31" s="165"/>
      <c r="B31" s="190" t="s">
        <v>338</v>
      </c>
      <c r="C31" s="136">
        <v>0</v>
      </c>
      <c r="D31" s="136">
        <v>0</v>
      </c>
      <c r="E31" s="136">
        <f t="shared" si="7"/>
        <v>0</v>
      </c>
      <c r="F31" s="136">
        <v>0</v>
      </c>
      <c r="G31" s="136">
        <v>0</v>
      </c>
      <c r="H31" s="136">
        <f t="shared" si="8"/>
        <v>0</v>
      </c>
    </row>
    <row r="32" spans="1:8" ht="15" customHeight="1">
      <c r="A32" s="165"/>
      <c r="B32" s="190" t="s">
        <v>339</v>
      </c>
      <c r="C32" s="136">
        <v>0</v>
      </c>
      <c r="D32" s="136">
        <v>0</v>
      </c>
      <c r="E32" s="136">
        <f t="shared" si="7"/>
        <v>0</v>
      </c>
      <c r="F32" s="136">
        <v>0</v>
      </c>
      <c r="G32" s="136">
        <v>0</v>
      </c>
      <c r="H32" s="136">
        <f t="shared" si="8"/>
        <v>0</v>
      </c>
    </row>
    <row r="33" spans="1:8" ht="15" customHeight="1">
      <c r="A33" s="165"/>
      <c r="B33" s="190" t="s">
        <v>340</v>
      </c>
      <c r="C33" s="136">
        <v>0</v>
      </c>
      <c r="D33" s="136">
        <v>0</v>
      </c>
      <c r="E33" s="136">
        <f t="shared" si="7"/>
        <v>0</v>
      </c>
      <c r="F33" s="136">
        <v>0</v>
      </c>
      <c r="G33" s="136">
        <v>0</v>
      </c>
      <c r="H33" s="136">
        <f t="shared" si="8"/>
        <v>0</v>
      </c>
    </row>
    <row r="34" spans="1:8" ht="15" customHeight="1">
      <c r="A34" s="165"/>
      <c r="B34" s="190" t="s">
        <v>341</v>
      </c>
      <c r="C34" s="136">
        <v>0</v>
      </c>
      <c r="D34" s="136">
        <v>32106</v>
      </c>
      <c r="E34" s="136">
        <f t="shared" si="7"/>
        <v>32106</v>
      </c>
      <c r="F34" s="136">
        <v>32106</v>
      </c>
      <c r="G34" s="136">
        <v>32106</v>
      </c>
      <c r="H34" s="136">
        <f t="shared" si="8"/>
        <v>0</v>
      </c>
    </row>
    <row r="35" spans="1:8" ht="15" customHeight="1">
      <c r="A35" s="165"/>
      <c r="B35" s="190" t="s">
        <v>342</v>
      </c>
      <c r="C35" s="136">
        <v>0</v>
      </c>
      <c r="D35" s="136">
        <v>2588430</v>
      </c>
      <c r="E35" s="136">
        <f t="shared" si="7"/>
        <v>2588430</v>
      </c>
      <c r="F35" s="136">
        <v>2588430</v>
      </c>
      <c r="G35" s="136">
        <v>2588430</v>
      </c>
      <c r="H35" s="136">
        <f t="shared" si="8"/>
        <v>0</v>
      </c>
    </row>
    <row r="36" spans="1:8" ht="15" customHeight="1">
      <c r="A36" s="192"/>
      <c r="B36" s="193" t="s">
        <v>343</v>
      </c>
      <c r="C36" s="136">
        <v>0</v>
      </c>
      <c r="D36" s="136">
        <v>0</v>
      </c>
      <c r="E36" s="136">
        <f t="shared" si="7"/>
        <v>0</v>
      </c>
      <c r="F36" s="136">
        <v>0</v>
      </c>
      <c r="G36" s="136">
        <v>0</v>
      </c>
      <c r="H36" s="136">
        <f t="shared" si="8"/>
        <v>0</v>
      </c>
    </row>
    <row r="37" spans="1:8" ht="15" customHeight="1">
      <c r="A37" s="194"/>
      <c r="B37" s="195" t="s">
        <v>399</v>
      </c>
      <c r="C37" s="196">
        <f t="shared" ref="C37:H37" si="9">+C27+C17+C9</f>
        <v>0</v>
      </c>
      <c r="D37" s="196">
        <f t="shared" si="9"/>
        <v>4992470</v>
      </c>
      <c r="E37" s="196">
        <f t="shared" si="9"/>
        <v>4992470</v>
      </c>
      <c r="F37" s="196">
        <f t="shared" si="9"/>
        <v>4992469</v>
      </c>
      <c r="G37" s="196">
        <f t="shared" si="9"/>
        <v>4680469</v>
      </c>
      <c r="H37" s="196">
        <f t="shared" si="9"/>
        <v>1</v>
      </c>
    </row>
    <row r="38" spans="1:8">
      <c r="C38" s="199"/>
      <c r="D38" s="199"/>
      <c r="E38" s="199"/>
      <c r="F38" s="199"/>
      <c r="G38" s="199"/>
      <c r="H38" s="199"/>
    </row>
    <row r="39" spans="1:8">
      <c r="C39" s="199"/>
      <c r="D39" s="199"/>
      <c r="E39" s="199"/>
      <c r="F39" s="199"/>
      <c r="G39" s="199"/>
      <c r="H39" s="199"/>
    </row>
    <row r="41" spans="1:8">
      <c r="C41" s="199"/>
      <c r="D41" s="199"/>
      <c r="E41" s="199"/>
      <c r="F41" s="199"/>
      <c r="G41" s="199"/>
      <c r="H41" s="199"/>
    </row>
  </sheetData>
  <mergeCells count="11">
    <mergeCell ref="H5:H6"/>
    <mergeCell ref="A8:B8"/>
    <mergeCell ref="A9:B9"/>
    <mergeCell ref="A17:B17"/>
    <mergeCell ref="A27:B27"/>
    <mergeCell ref="A1:H1"/>
    <mergeCell ref="A2:H2"/>
    <mergeCell ref="A3:H3"/>
    <mergeCell ref="A4:H4"/>
    <mergeCell ref="A5:B7"/>
    <mergeCell ref="C5:G5"/>
  </mergeCells>
  <pageMargins left="0.70866141732283472" right="0.70866141732283472" top="0.74803149606299213" bottom="0.74803149606299213" header="0.31496062992125984" footer="0.31496062992125984"/>
  <pageSetup scale="85" orientation="landscape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workbookViewId="0">
      <selection sqref="A1:IV65536"/>
    </sheetView>
  </sheetViews>
  <sheetFormatPr baseColWidth="10" defaultRowHeight="15"/>
  <cols>
    <col min="1" max="1" width="4.5703125" style="156" customWidth="1"/>
    <col min="2" max="2" width="57.28515625" style="156" customWidth="1"/>
    <col min="3" max="8" width="12.7109375" style="156" customWidth="1"/>
    <col min="9" max="16384" width="11.42578125" style="28"/>
  </cols>
  <sheetData>
    <row r="1" spans="1:8" ht="18" customHeight="1">
      <c r="A1" s="472" t="s">
        <v>116</v>
      </c>
      <c r="B1" s="473"/>
      <c r="C1" s="473"/>
      <c r="D1" s="473"/>
      <c r="E1" s="473"/>
      <c r="F1" s="473"/>
      <c r="G1" s="473"/>
      <c r="H1" s="474"/>
    </row>
    <row r="2" spans="1:8" ht="18" customHeight="1">
      <c r="A2" s="475" t="s">
        <v>400</v>
      </c>
      <c r="B2" s="420"/>
      <c r="C2" s="420"/>
      <c r="D2" s="420"/>
      <c r="E2" s="420"/>
      <c r="F2" s="420"/>
      <c r="G2" s="420"/>
      <c r="H2" s="476"/>
    </row>
    <row r="3" spans="1:8" ht="18" customHeight="1">
      <c r="A3" s="475" t="s">
        <v>308</v>
      </c>
      <c r="B3" s="420"/>
      <c r="C3" s="420"/>
      <c r="D3" s="420"/>
      <c r="E3" s="420"/>
      <c r="F3" s="420"/>
      <c r="G3" s="420"/>
      <c r="H3" s="476"/>
    </row>
    <row r="4" spans="1:8" ht="18" customHeight="1" thickBot="1">
      <c r="A4" s="477" t="s">
        <v>401</v>
      </c>
      <c r="B4" s="477"/>
      <c r="C4" s="477"/>
      <c r="D4" s="477"/>
      <c r="E4" s="477"/>
      <c r="F4" s="477"/>
      <c r="G4" s="477"/>
      <c r="H4" s="477"/>
    </row>
    <row r="5" spans="1:8" ht="15.75" thickBot="1">
      <c r="A5" s="478" t="s">
        <v>201</v>
      </c>
      <c r="B5" s="478"/>
      <c r="C5" s="480" t="s">
        <v>310</v>
      </c>
      <c r="D5" s="480"/>
      <c r="E5" s="480"/>
      <c r="F5" s="480"/>
      <c r="G5" s="480"/>
      <c r="H5" s="480" t="s">
        <v>311</v>
      </c>
    </row>
    <row r="6" spans="1:8" ht="23.25" thickBot="1">
      <c r="A6" s="478"/>
      <c r="B6" s="478"/>
      <c r="C6" s="187" t="s">
        <v>202</v>
      </c>
      <c r="D6" s="187" t="s">
        <v>312</v>
      </c>
      <c r="E6" s="187" t="s">
        <v>235</v>
      </c>
      <c r="F6" s="187" t="s">
        <v>186</v>
      </c>
      <c r="G6" s="187" t="s">
        <v>203</v>
      </c>
      <c r="H6" s="480"/>
    </row>
    <row r="7" spans="1:8" ht="11.25" customHeight="1">
      <c r="A7" s="479"/>
      <c r="B7" s="479"/>
      <c r="C7" s="188">
        <v>1</v>
      </c>
      <c r="D7" s="188">
        <v>2</v>
      </c>
      <c r="E7" s="188" t="s">
        <v>313</v>
      </c>
      <c r="F7" s="188">
        <v>4</v>
      </c>
      <c r="G7" s="188">
        <v>5</v>
      </c>
      <c r="H7" s="188" t="s">
        <v>314</v>
      </c>
    </row>
    <row r="8" spans="1:8" ht="11.25" customHeight="1">
      <c r="A8" s="165"/>
      <c r="B8" s="190"/>
      <c r="C8" s="189"/>
      <c r="D8" s="201"/>
      <c r="E8" s="189"/>
      <c r="F8" s="189"/>
      <c r="G8" s="189"/>
      <c r="H8" s="189"/>
    </row>
    <row r="9" spans="1:8" ht="15" customHeight="1">
      <c r="A9" s="446" t="s">
        <v>347</v>
      </c>
      <c r="B9" s="447"/>
      <c r="C9" s="189">
        <f t="shared" ref="C9:H9" si="0">SUM(C10:C18)</f>
        <v>0</v>
      </c>
      <c r="D9" s="189">
        <f t="shared" si="0"/>
        <v>110000</v>
      </c>
      <c r="E9" s="189">
        <f t="shared" si="0"/>
        <v>110000</v>
      </c>
      <c r="F9" s="189">
        <f t="shared" si="0"/>
        <v>110000</v>
      </c>
      <c r="G9" s="189">
        <f t="shared" si="0"/>
        <v>110000</v>
      </c>
      <c r="H9" s="189">
        <f t="shared" si="0"/>
        <v>0</v>
      </c>
    </row>
    <row r="10" spans="1:8" ht="15" customHeight="1">
      <c r="A10" s="165"/>
      <c r="B10" s="190" t="s">
        <v>348</v>
      </c>
      <c r="C10" s="136">
        <v>0</v>
      </c>
      <c r="D10" s="136">
        <v>0</v>
      </c>
      <c r="E10" s="136">
        <f>C10+D10</f>
        <v>0</v>
      </c>
      <c r="F10" s="136">
        <v>0</v>
      </c>
      <c r="G10" s="136">
        <v>0</v>
      </c>
      <c r="H10" s="136">
        <f>E10-F10</f>
        <v>0</v>
      </c>
    </row>
    <row r="11" spans="1:8" ht="15" customHeight="1">
      <c r="A11" s="165"/>
      <c r="B11" s="190" t="s">
        <v>349</v>
      </c>
      <c r="C11" s="136">
        <v>0</v>
      </c>
      <c r="D11" s="136">
        <v>0</v>
      </c>
      <c r="E11" s="136">
        <f t="shared" ref="E11:E18" si="1">C11+D11</f>
        <v>0</v>
      </c>
      <c r="F11" s="136">
        <v>0</v>
      </c>
      <c r="G11" s="136">
        <v>0</v>
      </c>
      <c r="H11" s="136">
        <f t="shared" ref="H11:H18" si="2">E11-F11</f>
        <v>0</v>
      </c>
    </row>
    <row r="12" spans="1:8" ht="15" customHeight="1">
      <c r="A12" s="165"/>
      <c r="B12" s="190" t="s">
        <v>350</v>
      </c>
      <c r="C12" s="136">
        <v>0</v>
      </c>
      <c r="D12" s="136">
        <v>0</v>
      </c>
      <c r="E12" s="136">
        <f t="shared" si="1"/>
        <v>0</v>
      </c>
      <c r="F12" s="136">
        <v>0</v>
      </c>
      <c r="G12" s="136">
        <v>0</v>
      </c>
      <c r="H12" s="136">
        <f t="shared" si="2"/>
        <v>0</v>
      </c>
    </row>
    <row r="13" spans="1:8" ht="15" customHeight="1">
      <c r="A13" s="165"/>
      <c r="B13" s="190" t="s">
        <v>351</v>
      </c>
      <c r="C13" s="136">
        <v>0</v>
      </c>
      <c r="D13" s="136">
        <v>110000</v>
      </c>
      <c r="E13" s="136">
        <f t="shared" si="1"/>
        <v>110000</v>
      </c>
      <c r="F13" s="136">
        <v>110000</v>
      </c>
      <c r="G13" s="136">
        <v>110000</v>
      </c>
      <c r="H13" s="136">
        <f t="shared" si="2"/>
        <v>0</v>
      </c>
    </row>
    <row r="14" spans="1:8" ht="15" customHeight="1">
      <c r="A14" s="165"/>
      <c r="B14" s="190" t="s">
        <v>352</v>
      </c>
      <c r="C14" s="136">
        <v>0</v>
      </c>
      <c r="D14" s="136">
        <v>0</v>
      </c>
      <c r="E14" s="136">
        <f t="shared" si="1"/>
        <v>0</v>
      </c>
      <c r="F14" s="136">
        <v>0</v>
      </c>
      <c r="G14" s="136">
        <v>0</v>
      </c>
      <c r="H14" s="136">
        <f t="shared" si="2"/>
        <v>0</v>
      </c>
    </row>
    <row r="15" spans="1:8" ht="15" customHeight="1">
      <c r="A15" s="165"/>
      <c r="B15" s="190" t="s">
        <v>353</v>
      </c>
      <c r="C15" s="136">
        <v>0</v>
      </c>
      <c r="D15" s="136">
        <v>0</v>
      </c>
      <c r="E15" s="136">
        <f t="shared" si="1"/>
        <v>0</v>
      </c>
      <c r="F15" s="136">
        <v>0</v>
      </c>
      <c r="G15" s="136">
        <v>0</v>
      </c>
      <c r="H15" s="136">
        <f t="shared" si="2"/>
        <v>0</v>
      </c>
    </row>
    <row r="16" spans="1:8" ht="15" customHeight="1">
      <c r="A16" s="165"/>
      <c r="B16" s="190" t="s">
        <v>354</v>
      </c>
      <c r="C16" s="136">
        <v>0</v>
      </c>
      <c r="D16" s="136">
        <v>0</v>
      </c>
      <c r="E16" s="136">
        <f t="shared" si="1"/>
        <v>0</v>
      </c>
      <c r="F16" s="136">
        <v>0</v>
      </c>
      <c r="G16" s="136">
        <v>0</v>
      </c>
      <c r="H16" s="136">
        <f t="shared" si="2"/>
        <v>0</v>
      </c>
    </row>
    <row r="17" spans="1:8" ht="15" customHeight="1">
      <c r="A17" s="165"/>
      <c r="B17" s="190" t="s">
        <v>355</v>
      </c>
      <c r="C17" s="136">
        <v>0</v>
      </c>
      <c r="D17" s="136">
        <v>0</v>
      </c>
      <c r="E17" s="136">
        <f t="shared" si="1"/>
        <v>0</v>
      </c>
      <c r="F17" s="136">
        <v>0</v>
      </c>
      <c r="G17" s="136">
        <v>0</v>
      </c>
      <c r="H17" s="136">
        <f t="shared" si="2"/>
        <v>0</v>
      </c>
    </row>
    <row r="18" spans="1:8" ht="15" customHeight="1">
      <c r="A18" s="192"/>
      <c r="B18" s="193" t="s">
        <v>356</v>
      </c>
      <c r="C18" s="136">
        <v>0</v>
      </c>
      <c r="D18" s="136">
        <v>0</v>
      </c>
      <c r="E18" s="136">
        <f t="shared" si="1"/>
        <v>0</v>
      </c>
      <c r="F18" s="136">
        <v>0</v>
      </c>
      <c r="G18" s="136">
        <v>0</v>
      </c>
      <c r="H18" s="136">
        <f t="shared" si="2"/>
        <v>0</v>
      </c>
    </row>
    <row r="19" spans="1:8" ht="15" customHeight="1">
      <c r="A19" s="446" t="s">
        <v>357</v>
      </c>
      <c r="B19" s="447"/>
      <c r="C19" s="189">
        <f t="shared" ref="C19:H19" si="3">SUM(C20:C28)</f>
        <v>0</v>
      </c>
      <c r="D19" s="189">
        <f t="shared" si="3"/>
        <v>0</v>
      </c>
      <c r="E19" s="189">
        <f t="shared" si="3"/>
        <v>0</v>
      </c>
      <c r="F19" s="189">
        <f t="shared" si="3"/>
        <v>0</v>
      </c>
      <c r="G19" s="189">
        <f t="shared" si="3"/>
        <v>0</v>
      </c>
      <c r="H19" s="189">
        <f t="shared" si="3"/>
        <v>0</v>
      </c>
    </row>
    <row r="20" spans="1:8" ht="15" customHeight="1">
      <c r="A20" s="165"/>
      <c r="B20" s="190" t="s">
        <v>358</v>
      </c>
      <c r="C20" s="136">
        <v>0</v>
      </c>
      <c r="D20" s="136">
        <v>0</v>
      </c>
      <c r="E20" s="136">
        <f>C20+D20</f>
        <v>0</v>
      </c>
      <c r="F20" s="136">
        <v>0</v>
      </c>
      <c r="G20" s="136">
        <v>0</v>
      </c>
      <c r="H20" s="136">
        <f>E20-F20</f>
        <v>0</v>
      </c>
    </row>
    <row r="21" spans="1:8" ht="15" customHeight="1">
      <c r="A21" s="165"/>
      <c r="B21" s="190" t="s">
        <v>359</v>
      </c>
      <c r="C21" s="136">
        <v>0</v>
      </c>
      <c r="D21" s="136">
        <v>0</v>
      </c>
      <c r="E21" s="136">
        <f t="shared" ref="E21:E28" si="4">C21+D21</f>
        <v>0</v>
      </c>
      <c r="F21" s="136">
        <v>0</v>
      </c>
      <c r="G21" s="136">
        <v>0</v>
      </c>
      <c r="H21" s="136">
        <f t="shared" ref="H21:H28" si="5">E21-F21</f>
        <v>0</v>
      </c>
    </row>
    <row r="22" spans="1:8" ht="15" customHeight="1">
      <c r="A22" s="165"/>
      <c r="B22" s="190" t="s">
        <v>360</v>
      </c>
      <c r="C22" s="136">
        <v>0</v>
      </c>
      <c r="D22" s="136">
        <v>0</v>
      </c>
      <c r="E22" s="136">
        <f t="shared" si="4"/>
        <v>0</v>
      </c>
      <c r="F22" s="136">
        <v>0</v>
      </c>
      <c r="G22" s="136">
        <v>0</v>
      </c>
      <c r="H22" s="136">
        <f t="shared" si="5"/>
        <v>0</v>
      </c>
    </row>
    <row r="23" spans="1:8" ht="15" customHeight="1">
      <c r="A23" s="165"/>
      <c r="B23" s="190" t="s">
        <v>361</v>
      </c>
      <c r="C23" s="136">
        <v>0</v>
      </c>
      <c r="D23" s="136">
        <v>0</v>
      </c>
      <c r="E23" s="136">
        <f t="shared" si="4"/>
        <v>0</v>
      </c>
      <c r="F23" s="136">
        <v>0</v>
      </c>
      <c r="G23" s="136">
        <v>0</v>
      </c>
      <c r="H23" s="136">
        <f t="shared" si="5"/>
        <v>0</v>
      </c>
    </row>
    <row r="24" spans="1:8" ht="15" customHeight="1">
      <c r="A24" s="165"/>
      <c r="B24" s="190" t="s">
        <v>362</v>
      </c>
      <c r="C24" s="136">
        <v>0</v>
      </c>
      <c r="D24" s="136">
        <v>0</v>
      </c>
      <c r="E24" s="136">
        <f t="shared" si="4"/>
        <v>0</v>
      </c>
      <c r="F24" s="136">
        <v>0</v>
      </c>
      <c r="G24" s="136">
        <v>0</v>
      </c>
      <c r="H24" s="136">
        <f t="shared" si="5"/>
        <v>0</v>
      </c>
    </row>
    <row r="25" spans="1:8" ht="15" customHeight="1">
      <c r="A25" s="165"/>
      <c r="B25" s="190" t="s">
        <v>363</v>
      </c>
      <c r="C25" s="136">
        <v>0</v>
      </c>
      <c r="D25" s="136">
        <v>0</v>
      </c>
      <c r="E25" s="136">
        <f t="shared" si="4"/>
        <v>0</v>
      </c>
      <c r="F25" s="136">
        <v>0</v>
      </c>
      <c r="G25" s="136">
        <v>0</v>
      </c>
      <c r="H25" s="136">
        <f t="shared" si="5"/>
        <v>0</v>
      </c>
    </row>
    <row r="26" spans="1:8" ht="15" customHeight="1">
      <c r="A26" s="165"/>
      <c r="B26" s="190" t="s">
        <v>364</v>
      </c>
      <c r="C26" s="136">
        <v>0</v>
      </c>
      <c r="D26" s="136">
        <v>0</v>
      </c>
      <c r="E26" s="136">
        <f t="shared" si="4"/>
        <v>0</v>
      </c>
      <c r="F26" s="136">
        <v>0</v>
      </c>
      <c r="G26" s="136">
        <v>0</v>
      </c>
      <c r="H26" s="136">
        <f t="shared" si="5"/>
        <v>0</v>
      </c>
    </row>
    <row r="27" spans="1:8" ht="15" customHeight="1">
      <c r="A27" s="165"/>
      <c r="B27" s="190" t="s">
        <v>365</v>
      </c>
      <c r="C27" s="136">
        <v>0</v>
      </c>
      <c r="D27" s="136">
        <v>0</v>
      </c>
      <c r="E27" s="136">
        <f t="shared" si="4"/>
        <v>0</v>
      </c>
      <c r="F27" s="136">
        <v>0</v>
      </c>
      <c r="G27" s="136">
        <v>0</v>
      </c>
      <c r="H27" s="136">
        <f t="shared" si="5"/>
        <v>0</v>
      </c>
    </row>
    <row r="28" spans="1:8" ht="15" customHeight="1">
      <c r="A28" s="192"/>
      <c r="B28" s="193" t="s">
        <v>366</v>
      </c>
      <c r="C28" s="136">
        <v>0</v>
      </c>
      <c r="D28" s="136">
        <v>0</v>
      </c>
      <c r="E28" s="136">
        <f t="shared" si="4"/>
        <v>0</v>
      </c>
      <c r="F28" s="136">
        <v>0</v>
      </c>
      <c r="G28" s="136">
        <v>0</v>
      </c>
      <c r="H28" s="136">
        <f t="shared" si="5"/>
        <v>0</v>
      </c>
    </row>
    <row r="29" spans="1:8" ht="15" customHeight="1">
      <c r="A29" s="446" t="s">
        <v>367</v>
      </c>
      <c r="B29" s="447"/>
      <c r="C29" s="189">
        <f t="shared" ref="C29:H29" si="6">SUM(C30:C32)</f>
        <v>0</v>
      </c>
      <c r="D29" s="189">
        <f t="shared" si="6"/>
        <v>0</v>
      </c>
      <c r="E29" s="189">
        <f t="shared" si="6"/>
        <v>0</v>
      </c>
      <c r="F29" s="189">
        <f t="shared" si="6"/>
        <v>0</v>
      </c>
      <c r="G29" s="189">
        <f t="shared" si="6"/>
        <v>0</v>
      </c>
      <c r="H29" s="189">
        <f t="shared" si="6"/>
        <v>0</v>
      </c>
    </row>
    <row r="30" spans="1:8" ht="15" customHeight="1">
      <c r="A30" s="165"/>
      <c r="B30" s="190" t="s">
        <v>368</v>
      </c>
      <c r="C30" s="136">
        <v>0</v>
      </c>
      <c r="D30" s="136">
        <v>0</v>
      </c>
      <c r="E30" s="136">
        <f>C30+D30</f>
        <v>0</v>
      </c>
      <c r="F30" s="136">
        <v>0</v>
      </c>
      <c r="G30" s="136">
        <v>0</v>
      </c>
      <c r="H30" s="136">
        <f>E30-F30</f>
        <v>0</v>
      </c>
    </row>
    <row r="31" spans="1:8" ht="15" customHeight="1">
      <c r="A31" s="165"/>
      <c r="B31" s="190" t="s">
        <v>369</v>
      </c>
      <c r="C31" s="136">
        <v>0</v>
      </c>
      <c r="D31" s="136">
        <v>0</v>
      </c>
      <c r="E31" s="136">
        <f>C31+D31</f>
        <v>0</v>
      </c>
      <c r="F31" s="136">
        <v>0</v>
      </c>
      <c r="G31" s="136">
        <v>0</v>
      </c>
      <c r="H31" s="136">
        <f>E31-F31</f>
        <v>0</v>
      </c>
    </row>
    <row r="32" spans="1:8" ht="15" customHeight="1">
      <c r="A32" s="165"/>
      <c r="B32" s="190" t="s">
        <v>370</v>
      </c>
      <c r="C32" s="136">
        <v>0</v>
      </c>
      <c r="D32" s="136">
        <v>0</v>
      </c>
      <c r="E32" s="136">
        <f>C32+D32</f>
        <v>0</v>
      </c>
      <c r="F32" s="136">
        <v>0</v>
      </c>
      <c r="G32" s="136">
        <v>0</v>
      </c>
      <c r="H32" s="136">
        <f>E32-F32</f>
        <v>0</v>
      </c>
    </row>
    <row r="33" spans="1:8" ht="15" customHeight="1">
      <c r="A33" s="165"/>
      <c r="B33" s="190"/>
      <c r="C33" s="189"/>
      <c r="D33" s="201"/>
      <c r="E33" s="189"/>
      <c r="F33" s="189"/>
      <c r="G33" s="189"/>
      <c r="H33" s="189"/>
    </row>
    <row r="34" spans="1:8" ht="15" customHeight="1">
      <c r="A34" s="194"/>
      <c r="B34" s="195" t="s">
        <v>402</v>
      </c>
      <c r="C34" s="196">
        <f t="shared" ref="C34:H34" si="7">+C9+C19+C29</f>
        <v>0</v>
      </c>
      <c r="D34" s="196">
        <f t="shared" si="7"/>
        <v>110000</v>
      </c>
      <c r="E34" s="196">
        <f t="shared" si="7"/>
        <v>110000</v>
      </c>
      <c r="F34" s="196">
        <f t="shared" si="7"/>
        <v>110000</v>
      </c>
      <c r="G34" s="196">
        <f t="shared" si="7"/>
        <v>110000</v>
      </c>
      <c r="H34" s="196">
        <f t="shared" si="7"/>
        <v>0</v>
      </c>
    </row>
    <row r="35" spans="1:8">
      <c r="C35" s="199"/>
      <c r="D35" s="199"/>
      <c r="E35" s="199"/>
      <c r="F35" s="199"/>
      <c r="G35" s="199"/>
      <c r="H35" s="199"/>
    </row>
    <row r="36" spans="1:8">
      <c r="C36" s="199"/>
      <c r="D36" s="199"/>
      <c r="E36" s="199"/>
      <c r="F36" s="199"/>
      <c r="G36" s="199"/>
      <c r="H36" s="199"/>
    </row>
    <row r="38" spans="1:8">
      <c r="C38" s="199"/>
      <c r="D38" s="199"/>
      <c r="E38" s="199"/>
      <c r="F38" s="199"/>
      <c r="G38" s="199"/>
      <c r="H38" s="199"/>
    </row>
  </sheetData>
  <mergeCells count="10">
    <mergeCell ref="A9:B9"/>
    <mergeCell ref="A19:B19"/>
    <mergeCell ref="A29:B29"/>
    <mergeCell ref="A1:H1"/>
    <mergeCell ref="A2:H2"/>
    <mergeCell ref="A3:H3"/>
    <mergeCell ref="A4:H4"/>
    <mergeCell ref="A5:B7"/>
    <mergeCell ref="C5:G5"/>
    <mergeCell ref="H5:H6"/>
  </mergeCells>
  <pageMargins left="0.70866141732283472" right="0.70866141732283472" top="0.74803149606299213" bottom="0.74803149606299213" header="0.31496062992125984" footer="0.31496062992125984"/>
  <pageSetup scale="80" orientation="landscape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workbookViewId="0">
      <selection sqref="A1:IV65536"/>
    </sheetView>
  </sheetViews>
  <sheetFormatPr baseColWidth="10" defaultRowHeight="15"/>
  <cols>
    <col min="1" max="1" width="4.5703125" style="156" customWidth="1"/>
    <col min="2" max="2" width="57.28515625" style="156" customWidth="1"/>
    <col min="3" max="8" width="12.7109375" style="156" customWidth="1"/>
    <col min="9" max="16384" width="11.42578125" style="28"/>
  </cols>
  <sheetData>
    <row r="1" spans="1:8" ht="18" customHeight="1">
      <c r="A1" s="472" t="s">
        <v>116</v>
      </c>
      <c r="B1" s="473"/>
      <c r="C1" s="473"/>
      <c r="D1" s="473"/>
      <c r="E1" s="473"/>
      <c r="F1" s="473"/>
      <c r="G1" s="473"/>
      <c r="H1" s="474"/>
    </row>
    <row r="2" spans="1:8" ht="18" customHeight="1">
      <c r="A2" s="475" t="s">
        <v>403</v>
      </c>
      <c r="B2" s="420"/>
      <c r="C2" s="420"/>
      <c r="D2" s="420"/>
      <c r="E2" s="420"/>
      <c r="F2" s="420"/>
      <c r="G2" s="420"/>
      <c r="H2" s="476"/>
    </row>
    <row r="3" spans="1:8" ht="18" customHeight="1">
      <c r="A3" s="475" t="s">
        <v>308</v>
      </c>
      <c r="B3" s="420"/>
      <c r="C3" s="420"/>
      <c r="D3" s="420"/>
      <c r="E3" s="420"/>
      <c r="F3" s="420"/>
      <c r="G3" s="420"/>
      <c r="H3" s="476"/>
    </row>
    <row r="4" spans="1:8" s="151" customFormat="1" ht="19.5" customHeight="1" thickBot="1">
      <c r="A4" s="477" t="s">
        <v>404</v>
      </c>
      <c r="B4" s="477"/>
      <c r="C4" s="477"/>
      <c r="D4" s="477"/>
      <c r="E4" s="477"/>
      <c r="F4" s="477"/>
      <c r="G4" s="477"/>
      <c r="H4" s="477"/>
    </row>
    <row r="5" spans="1:8" ht="15.75" thickBot="1">
      <c r="A5" s="478" t="s">
        <v>201</v>
      </c>
      <c r="B5" s="478"/>
      <c r="C5" s="480" t="s">
        <v>310</v>
      </c>
      <c r="D5" s="480"/>
      <c r="E5" s="480"/>
      <c r="F5" s="480"/>
      <c r="G5" s="480"/>
      <c r="H5" s="480" t="s">
        <v>311</v>
      </c>
    </row>
    <row r="6" spans="1:8" ht="23.25" thickBot="1">
      <c r="A6" s="478"/>
      <c r="B6" s="478"/>
      <c r="C6" s="187" t="s">
        <v>202</v>
      </c>
      <c r="D6" s="187" t="s">
        <v>312</v>
      </c>
      <c r="E6" s="187" t="s">
        <v>235</v>
      </c>
      <c r="F6" s="187" t="s">
        <v>186</v>
      </c>
      <c r="G6" s="187" t="s">
        <v>203</v>
      </c>
      <c r="H6" s="480"/>
    </row>
    <row r="7" spans="1:8" ht="11.25" customHeight="1">
      <c r="A7" s="479"/>
      <c r="B7" s="479"/>
      <c r="C7" s="188">
        <v>1</v>
      </c>
      <c r="D7" s="188">
        <v>2</v>
      </c>
      <c r="E7" s="188" t="s">
        <v>313</v>
      </c>
      <c r="F7" s="188">
        <v>4</v>
      </c>
      <c r="G7" s="188">
        <v>5</v>
      </c>
      <c r="H7" s="188" t="s">
        <v>314</v>
      </c>
    </row>
    <row r="8" spans="1:8" ht="11.25" customHeight="1">
      <c r="A8" s="165"/>
      <c r="B8" s="190"/>
      <c r="C8" s="189"/>
      <c r="D8" s="189"/>
      <c r="E8" s="189"/>
      <c r="F8" s="189"/>
      <c r="G8" s="189"/>
      <c r="H8" s="189"/>
    </row>
    <row r="9" spans="1:8" ht="15" customHeight="1">
      <c r="A9" s="446" t="s">
        <v>375</v>
      </c>
      <c r="B9" s="447"/>
      <c r="C9" s="189">
        <f t="shared" ref="C9:H9" si="0">SUM(C10:C16)</f>
        <v>0</v>
      </c>
      <c r="D9" s="189">
        <f t="shared" si="0"/>
        <v>0</v>
      </c>
      <c r="E9" s="189">
        <f t="shared" si="0"/>
        <v>0</v>
      </c>
      <c r="F9" s="189">
        <f t="shared" si="0"/>
        <v>0</v>
      </c>
      <c r="G9" s="189">
        <f t="shared" si="0"/>
        <v>0</v>
      </c>
      <c r="H9" s="189">
        <f t="shared" si="0"/>
        <v>0</v>
      </c>
    </row>
    <row r="10" spans="1:8" ht="15" customHeight="1">
      <c r="A10" s="165"/>
      <c r="B10" s="190" t="s">
        <v>376</v>
      </c>
      <c r="C10" s="136">
        <v>0</v>
      </c>
      <c r="D10" s="136">
        <v>0</v>
      </c>
      <c r="E10" s="136">
        <f>C10+D10</f>
        <v>0</v>
      </c>
      <c r="F10" s="136">
        <v>0</v>
      </c>
      <c r="G10" s="136">
        <v>0</v>
      </c>
      <c r="H10" s="136">
        <f>E10-F10</f>
        <v>0</v>
      </c>
    </row>
    <row r="11" spans="1:8" ht="15" customHeight="1">
      <c r="A11" s="165"/>
      <c r="B11" s="190" t="s">
        <v>377</v>
      </c>
      <c r="C11" s="136">
        <v>0</v>
      </c>
      <c r="D11" s="136">
        <v>0</v>
      </c>
      <c r="E11" s="136">
        <f t="shared" ref="E11:E16" si="1">C11+D11</f>
        <v>0</v>
      </c>
      <c r="F11" s="136">
        <v>0</v>
      </c>
      <c r="G11" s="136">
        <v>0</v>
      </c>
      <c r="H11" s="136">
        <f t="shared" ref="H11:H16" si="2">E11-F11</f>
        <v>0</v>
      </c>
    </row>
    <row r="12" spans="1:8" ht="15" customHeight="1">
      <c r="A12" s="165"/>
      <c r="B12" s="190" t="s">
        <v>378</v>
      </c>
      <c r="C12" s="136">
        <v>0</v>
      </c>
      <c r="D12" s="136">
        <v>0</v>
      </c>
      <c r="E12" s="136">
        <f t="shared" si="1"/>
        <v>0</v>
      </c>
      <c r="F12" s="136">
        <v>0</v>
      </c>
      <c r="G12" s="136">
        <v>0</v>
      </c>
      <c r="H12" s="136">
        <f t="shared" si="2"/>
        <v>0</v>
      </c>
    </row>
    <row r="13" spans="1:8" ht="15" customHeight="1">
      <c r="A13" s="165"/>
      <c r="B13" s="190" t="s">
        <v>379</v>
      </c>
      <c r="C13" s="136">
        <v>0</v>
      </c>
      <c r="D13" s="136">
        <v>0</v>
      </c>
      <c r="E13" s="136">
        <f t="shared" si="1"/>
        <v>0</v>
      </c>
      <c r="F13" s="136">
        <v>0</v>
      </c>
      <c r="G13" s="136">
        <v>0</v>
      </c>
      <c r="H13" s="136">
        <f t="shared" si="2"/>
        <v>0</v>
      </c>
    </row>
    <row r="14" spans="1:8" ht="20.25" customHeight="1">
      <c r="A14" s="165"/>
      <c r="B14" s="190" t="s">
        <v>380</v>
      </c>
      <c r="C14" s="136">
        <v>0</v>
      </c>
      <c r="D14" s="136">
        <v>0</v>
      </c>
      <c r="E14" s="136">
        <f t="shared" si="1"/>
        <v>0</v>
      </c>
      <c r="F14" s="136">
        <v>0</v>
      </c>
      <c r="G14" s="136">
        <v>0</v>
      </c>
      <c r="H14" s="136">
        <f t="shared" si="2"/>
        <v>0</v>
      </c>
    </row>
    <row r="15" spans="1:8" ht="15" customHeight="1">
      <c r="A15" s="165"/>
      <c r="B15" s="190" t="s">
        <v>381</v>
      </c>
      <c r="C15" s="136">
        <v>0</v>
      </c>
      <c r="D15" s="136">
        <v>0</v>
      </c>
      <c r="E15" s="136">
        <f t="shared" si="1"/>
        <v>0</v>
      </c>
      <c r="F15" s="136">
        <v>0</v>
      </c>
      <c r="G15" s="136">
        <v>0</v>
      </c>
      <c r="H15" s="136">
        <f t="shared" si="2"/>
        <v>0</v>
      </c>
    </row>
    <row r="16" spans="1:8" ht="15" customHeight="1">
      <c r="A16" s="192"/>
      <c r="B16" s="193" t="s">
        <v>382</v>
      </c>
      <c r="C16" s="136">
        <v>0</v>
      </c>
      <c r="D16" s="136">
        <v>0</v>
      </c>
      <c r="E16" s="136">
        <f t="shared" si="1"/>
        <v>0</v>
      </c>
      <c r="F16" s="136">
        <v>0</v>
      </c>
      <c r="G16" s="136">
        <v>0</v>
      </c>
      <c r="H16" s="136">
        <f t="shared" si="2"/>
        <v>0</v>
      </c>
    </row>
    <row r="17" spans="1:8" ht="15" customHeight="1">
      <c r="A17" s="446" t="s">
        <v>383</v>
      </c>
      <c r="B17" s="447"/>
      <c r="C17" s="189">
        <f t="shared" ref="C17:H17" si="3">SUM(C18:C20)</f>
        <v>0</v>
      </c>
      <c r="D17" s="189">
        <f t="shared" si="3"/>
        <v>0</v>
      </c>
      <c r="E17" s="189">
        <f t="shared" si="3"/>
        <v>0</v>
      </c>
      <c r="F17" s="189">
        <f t="shared" si="3"/>
        <v>0</v>
      </c>
      <c r="G17" s="189">
        <f t="shared" si="3"/>
        <v>0</v>
      </c>
      <c r="H17" s="189">
        <f t="shared" si="3"/>
        <v>0</v>
      </c>
    </row>
    <row r="18" spans="1:8" ht="15" customHeight="1">
      <c r="A18" s="165"/>
      <c r="B18" s="190" t="s">
        <v>384</v>
      </c>
      <c r="C18" s="136">
        <v>0</v>
      </c>
      <c r="D18" s="136">
        <v>0</v>
      </c>
      <c r="E18" s="136">
        <f>C18+D18</f>
        <v>0</v>
      </c>
      <c r="F18" s="136">
        <v>0</v>
      </c>
      <c r="G18" s="136">
        <v>0</v>
      </c>
      <c r="H18" s="136">
        <f>E18-F18</f>
        <v>0</v>
      </c>
    </row>
    <row r="19" spans="1:8" ht="15" customHeight="1">
      <c r="A19" s="165"/>
      <c r="B19" s="190" t="s">
        <v>385</v>
      </c>
      <c r="C19" s="136">
        <v>0</v>
      </c>
      <c r="D19" s="136">
        <v>0</v>
      </c>
      <c r="E19" s="136">
        <f>C19+D19</f>
        <v>0</v>
      </c>
      <c r="F19" s="136">
        <v>0</v>
      </c>
      <c r="G19" s="136">
        <v>0</v>
      </c>
      <c r="H19" s="136">
        <f>E19-F19</f>
        <v>0</v>
      </c>
    </row>
    <row r="20" spans="1:8" ht="15" customHeight="1">
      <c r="A20" s="192"/>
      <c r="B20" s="193" t="s">
        <v>386</v>
      </c>
      <c r="C20" s="136">
        <v>0</v>
      </c>
      <c r="D20" s="136">
        <v>0</v>
      </c>
      <c r="E20" s="136">
        <f>C20+D20</f>
        <v>0</v>
      </c>
      <c r="F20" s="136">
        <v>0</v>
      </c>
      <c r="G20" s="136">
        <v>0</v>
      </c>
      <c r="H20" s="136">
        <f>E20-F20</f>
        <v>0</v>
      </c>
    </row>
    <row r="21" spans="1:8" ht="15" customHeight="1">
      <c r="A21" s="446" t="s">
        <v>387</v>
      </c>
      <c r="B21" s="447"/>
      <c r="C21" s="189">
        <f t="shared" ref="C21:H21" si="4">SUM(C22:C28)</f>
        <v>0</v>
      </c>
      <c r="D21" s="189">
        <f t="shared" si="4"/>
        <v>0</v>
      </c>
      <c r="E21" s="189">
        <f t="shared" si="4"/>
        <v>0</v>
      </c>
      <c r="F21" s="189">
        <f t="shared" si="4"/>
        <v>0</v>
      </c>
      <c r="G21" s="189">
        <f t="shared" si="4"/>
        <v>0</v>
      </c>
      <c r="H21" s="189">
        <f t="shared" si="4"/>
        <v>0</v>
      </c>
    </row>
    <row r="22" spans="1:8" ht="15" customHeight="1">
      <c r="A22" s="165"/>
      <c r="B22" s="190" t="s">
        <v>388</v>
      </c>
      <c r="C22" s="136">
        <v>0</v>
      </c>
      <c r="D22" s="136">
        <v>0</v>
      </c>
      <c r="E22" s="136">
        <f>C22+D22</f>
        <v>0</v>
      </c>
      <c r="F22" s="136">
        <v>0</v>
      </c>
      <c r="G22" s="136">
        <v>0</v>
      </c>
      <c r="H22" s="136">
        <f>E22-F22</f>
        <v>0</v>
      </c>
    </row>
    <row r="23" spans="1:8" ht="15" customHeight="1">
      <c r="A23" s="165"/>
      <c r="B23" s="190" t="s">
        <v>389</v>
      </c>
      <c r="C23" s="136">
        <v>0</v>
      </c>
      <c r="D23" s="136">
        <v>0</v>
      </c>
      <c r="E23" s="136">
        <f t="shared" ref="E23:E28" si="5">C23+D23</f>
        <v>0</v>
      </c>
      <c r="F23" s="136">
        <v>0</v>
      </c>
      <c r="G23" s="136">
        <v>0</v>
      </c>
      <c r="H23" s="136">
        <f t="shared" ref="H23:H28" si="6">E23-F23</f>
        <v>0</v>
      </c>
    </row>
    <row r="24" spans="1:8" ht="15" customHeight="1">
      <c r="A24" s="165"/>
      <c r="B24" s="190" t="s">
        <v>390</v>
      </c>
      <c r="C24" s="136">
        <v>0</v>
      </c>
      <c r="D24" s="136">
        <v>0</v>
      </c>
      <c r="E24" s="136">
        <f t="shared" si="5"/>
        <v>0</v>
      </c>
      <c r="F24" s="136">
        <v>0</v>
      </c>
      <c r="G24" s="136">
        <v>0</v>
      </c>
      <c r="H24" s="136">
        <f t="shared" si="6"/>
        <v>0</v>
      </c>
    </row>
    <row r="25" spans="1:8" ht="15" customHeight="1">
      <c r="A25" s="165"/>
      <c r="B25" s="190" t="s">
        <v>391</v>
      </c>
      <c r="C25" s="136">
        <v>0</v>
      </c>
      <c r="D25" s="136">
        <v>0</v>
      </c>
      <c r="E25" s="136">
        <f t="shared" si="5"/>
        <v>0</v>
      </c>
      <c r="F25" s="136">
        <v>0</v>
      </c>
      <c r="G25" s="136">
        <v>0</v>
      </c>
      <c r="H25" s="136">
        <f t="shared" si="6"/>
        <v>0</v>
      </c>
    </row>
    <row r="26" spans="1:8" ht="15" customHeight="1">
      <c r="A26" s="165"/>
      <c r="B26" s="190" t="s">
        <v>392</v>
      </c>
      <c r="C26" s="136">
        <v>0</v>
      </c>
      <c r="D26" s="136">
        <v>0</v>
      </c>
      <c r="E26" s="136">
        <f t="shared" si="5"/>
        <v>0</v>
      </c>
      <c r="F26" s="136">
        <v>0</v>
      </c>
      <c r="G26" s="136">
        <v>0</v>
      </c>
      <c r="H26" s="136">
        <f t="shared" si="6"/>
        <v>0</v>
      </c>
    </row>
    <row r="27" spans="1:8" ht="15" customHeight="1">
      <c r="A27" s="165"/>
      <c r="B27" s="190" t="s">
        <v>393</v>
      </c>
      <c r="C27" s="136">
        <v>0</v>
      </c>
      <c r="D27" s="136">
        <v>0</v>
      </c>
      <c r="E27" s="136">
        <f t="shared" si="5"/>
        <v>0</v>
      </c>
      <c r="F27" s="136">
        <v>0</v>
      </c>
      <c r="G27" s="136">
        <v>0</v>
      </c>
      <c r="H27" s="136">
        <f t="shared" si="6"/>
        <v>0</v>
      </c>
    </row>
    <row r="28" spans="1:8" ht="15" customHeight="1">
      <c r="A28" s="165"/>
      <c r="B28" s="190" t="s">
        <v>394</v>
      </c>
      <c r="C28" s="136">
        <v>0</v>
      </c>
      <c r="D28" s="136">
        <v>0</v>
      </c>
      <c r="E28" s="136">
        <f t="shared" si="5"/>
        <v>0</v>
      </c>
      <c r="F28" s="136">
        <v>0</v>
      </c>
      <c r="G28" s="136">
        <v>0</v>
      </c>
      <c r="H28" s="136">
        <f t="shared" si="6"/>
        <v>0</v>
      </c>
    </row>
    <row r="29" spans="1:8" ht="15" customHeight="1">
      <c r="A29" s="165"/>
      <c r="B29" s="190"/>
      <c r="C29" s="189"/>
      <c r="D29" s="189"/>
      <c r="E29" s="189"/>
      <c r="F29" s="189"/>
      <c r="G29" s="189"/>
      <c r="H29" s="189"/>
    </row>
    <row r="30" spans="1:8" ht="15" customHeight="1">
      <c r="A30" s="165"/>
      <c r="B30" s="190"/>
      <c r="C30" s="189"/>
      <c r="D30" s="189"/>
      <c r="E30" s="189"/>
      <c r="F30" s="189"/>
      <c r="G30" s="189"/>
      <c r="H30" s="189"/>
    </row>
    <row r="31" spans="1:8" ht="15" customHeight="1">
      <c r="A31" s="194"/>
      <c r="B31" s="195" t="s">
        <v>405</v>
      </c>
      <c r="C31" s="196">
        <f t="shared" ref="C31:H31" si="7">+C9+C17+C21</f>
        <v>0</v>
      </c>
      <c r="D31" s="196">
        <f t="shared" si="7"/>
        <v>0</v>
      </c>
      <c r="E31" s="196">
        <f t="shared" si="7"/>
        <v>0</v>
      </c>
      <c r="F31" s="196">
        <f t="shared" si="7"/>
        <v>0</v>
      </c>
      <c r="G31" s="196">
        <f t="shared" si="7"/>
        <v>0</v>
      </c>
      <c r="H31" s="196">
        <f t="shared" si="7"/>
        <v>0</v>
      </c>
    </row>
    <row r="32" spans="1:8" s="197" customFormat="1" ht="15" customHeight="1">
      <c r="A32" s="194"/>
      <c r="B32" s="195" t="s">
        <v>406</v>
      </c>
      <c r="C32" s="196">
        <f>+'[2]EAPED NE COG'!C8+'[2]EAPED E COG'!C8</f>
        <v>185574996</v>
      </c>
      <c r="D32" s="196">
        <f>+'[2]EAPED NE COG'!D8+'[2]EAPED E COG'!D8</f>
        <v>13847934</v>
      </c>
      <c r="E32" s="196">
        <f>+'[2]EAPED NE COG'!E8+'[2]EAPED E COG'!E8</f>
        <v>199422930</v>
      </c>
      <c r="F32" s="196">
        <f>+'[2]EAPED NE COG'!F8+'[2]EAPED E COG'!F8</f>
        <v>198735041</v>
      </c>
      <c r="G32" s="196">
        <f>+'[2]EAPED NE COG'!G8+'[2]EAPED E COG'!G8</f>
        <v>189313002</v>
      </c>
      <c r="H32" s="196">
        <f>+'[2]EAPED NE COG'!H8+'[2]EAPED E COG'!H8</f>
        <v>687889</v>
      </c>
    </row>
    <row r="33" spans="3:8">
      <c r="C33" s="199"/>
      <c r="D33" s="199"/>
      <c r="E33" s="199"/>
      <c r="F33" s="199"/>
      <c r="G33" s="199"/>
      <c r="H33" s="199"/>
    </row>
    <row r="34" spans="3:8">
      <c r="C34" s="199"/>
      <c r="D34" s="199"/>
      <c r="E34" s="199"/>
      <c r="F34" s="199"/>
      <c r="G34" s="199"/>
      <c r="H34" s="199"/>
    </row>
    <row r="36" spans="3:8">
      <c r="C36" s="199"/>
      <c r="D36" s="199"/>
      <c r="E36" s="199"/>
      <c r="F36" s="199"/>
      <c r="G36" s="199"/>
      <c r="H36" s="199"/>
    </row>
  </sheetData>
  <mergeCells count="10">
    <mergeCell ref="A9:B9"/>
    <mergeCell ref="A17:B17"/>
    <mergeCell ref="A21:B21"/>
    <mergeCell ref="A1:H1"/>
    <mergeCell ref="A2:H2"/>
    <mergeCell ref="A3:H3"/>
    <mergeCell ref="A4:H4"/>
    <mergeCell ref="A5:B7"/>
    <mergeCell ref="C5:G5"/>
    <mergeCell ref="H5:H6"/>
  </mergeCells>
  <pageMargins left="0.70866141732283472" right="0.70866141732283472" top="0.74803149606299213" bottom="0.74803149606299213" header="0.31496062992125984" footer="0.31496062992125984"/>
  <pageSetup scale="85" orientation="landscape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>
      <selection sqref="A1:IV65536"/>
    </sheetView>
  </sheetViews>
  <sheetFormatPr baseColWidth="10" defaultRowHeight="15"/>
  <cols>
    <col min="1" max="1" width="4.5703125" style="156" customWidth="1"/>
    <col min="2" max="2" width="57.28515625" style="156" customWidth="1"/>
    <col min="3" max="8" width="12.7109375" style="156" customWidth="1"/>
    <col min="9" max="16384" width="11.42578125" style="28"/>
  </cols>
  <sheetData>
    <row r="1" spans="1:8" ht="18" customHeight="1">
      <c r="A1" s="472" t="s">
        <v>116</v>
      </c>
      <c r="B1" s="473"/>
      <c r="C1" s="473"/>
      <c r="D1" s="473"/>
      <c r="E1" s="473"/>
      <c r="F1" s="473"/>
      <c r="G1" s="473"/>
      <c r="H1" s="474"/>
    </row>
    <row r="2" spans="1:8" ht="18" customHeight="1">
      <c r="A2" s="475" t="s">
        <v>403</v>
      </c>
      <c r="B2" s="420"/>
      <c r="C2" s="420"/>
      <c r="D2" s="420"/>
      <c r="E2" s="420"/>
      <c r="F2" s="420"/>
      <c r="G2" s="420"/>
      <c r="H2" s="476"/>
    </row>
    <row r="3" spans="1:8" ht="18" customHeight="1">
      <c r="A3" s="475" t="s">
        <v>407</v>
      </c>
      <c r="B3" s="420"/>
      <c r="C3" s="420"/>
      <c r="D3" s="420"/>
      <c r="E3" s="420"/>
      <c r="F3" s="420"/>
      <c r="G3" s="420"/>
      <c r="H3" s="476"/>
    </row>
    <row r="4" spans="1:8" s="151" customFormat="1" ht="17.25" customHeight="1" thickBot="1">
      <c r="A4" s="477" t="s">
        <v>408</v>
      </c>
      <c r="B4" s="477"/>
      <c r="C4" s="477"/>
      <c r="D4" s="477"/>
      <c r="E4" s="477"/>
      <c r="F4" s="477"/>
      <c r="G4" s="477"/>
      <c r="H4" s="477"/>
    </row>
    <row r="5" spans="1:8" ht="15.75" thickBot="1">
      <c r="A5" s="478" t="s">
        <v>201</v>
      </c>
      <c r="B5" s="478"/>
      <c r="C5" s="480" t="s">
        <v>310</v>
      </c>
      <c r="D5" s="480"/>
      <c r="E5" s="480"/>
      <c r="F5" s="480"/>
      <c r="G5" s="480"/>
      <c r="H5" s="480" t="s">
        <v>311</v>
      </c>
    </row>
    <row r="6" spans="1:8" ht="23.25" thickBot="1">
      <c r="A6" s="478"/>
      <c r="B6" s="478"/>
      <c r="C6" s="187" t="s">
        <v>202</v>
      </c>
      <c r="D6" s="187" t="s">
        <v>312</v>
      </c>
      <c r="E6" s="187" t="s">
        <v>235</v>
      </c>
      <c r="F6" s="187" t="s">
        <v>186</v>
      </c>
      <c r="G6" s="187" t="s">
        <v>203</v>
      </c>
      <c r="H6" s="480"/>
    </row>
    <row r="7" spans="1:8" ht="11.25" customHeight="1">
      <c r="A7" s="479"/>
      <c r="B7" s="479"/>
      <c r="C7" s="188">
        <v>1</v>
      </c>
      <c r="D7" s="188">
        <v>2</v>
      </c>
      <c r="E7" s="188" t="s">
        <v>313</v>
      </c>
      <c r="F7" s="188">
        <v>4</v>
      </c>
      <c r="G7" s="188">
        <v>5</v>
      </c>
      <c r="H7" s="188" t="s">
        <v>314</v>
      </c>
    </row>
    <row r="8" spans="1:8" ht="11.25" customHeight="1">
      <c r="A8" s="165"/>
      <c r="B8" s="190"/>
      <c r="C8" s="189"/>
      <c r="D8" s="189"/>
      <c r="E8" s="189"/>
      <c r="F8" s="189"/>
      <c r="G8" s="189"/>
      <c r="H8" s="189"/>
    </row>
    <row r="9" spans="1:8" ht="15" customHeight="1">
      <c r="A9" s="446" t="s">
        <v>315</v>
      </c>
      <c r="B9" s="447"/>
      <c r="C9" s="189">
        <f>SUM(C10:C17)</f>
        <v>185574996</v>
      </c>
      <c r="D9" s="189">
        <f>SUM(D10:D17)</f>
        <v>8745464</v>
      </c>
      <c r="E9" s="189">
        <f>SUM(E10:E17)</f>
        <v>194320460</v>
      </c>
      <c r="F9" s="189">
        <f>SUM(F10:F17)</f>
        <v>193632571</v>
      </c>
      <c r="G9" s="189">
        <f>+G10</f>
        <v>184522532</v>
      </c>
      <c r="H9" s="189">
        <f>SUM(H10:H17)</f>
        <v>687889</v>
      </c>
    </row>
    <row r="10" spans="1:8" ht="15" customHeight="1">
      <c r="A10" s="165"/>
      <c r="B10" s="190" t="s">
        <v>409</v>
      </c>
      <c r="C10" s="136">
        <v>185574996</v>
      </c>
      <c r="D10" s="136">
        <v>8745464</v>
      </c>
      <c r="E10" s="136">
        <f>C10+D10</f>
        <v>194320460</v>
      </c>
      <c r="F10" s="136">
        <v>193632571</v>
      </c>
      <c r="G10" s="136">
        <v>184522532</v>
      </c>
      <c r="H10" s="136">
        <f>E10-F10</f>
        <v>687889</v>
      </c>
    </row>
    <row r="11" spans="1:8" ht="15" customHeight="1">
      <c r="A11" s="165"/>
      <c r="B11" s="190" t="s">
        <v>410</v>
      </c>
      <c r="C11" s="136">
        <v>0</v>
      </c>
      <c r="D11" s="136">
        <v>0</v>
      </c>
      <c r="E11" s="136">
        <f t="shared" ref="E11:E17" si="0">C11+D11</f>
        <v>0</v>
      </c>
      <c r="F11" s="136">
        <v>0</v>
      </c>
      <c r="G11" s="136">
        <v>0</v>
      </c>
      <c r="H11" s="136">
        <f t="shared" ref="H11:H17" si="1">E11-F11</f>
        <v>0</v>
      </c>
    </row>
    <row r="12" spans="1:8" ht="15" customHeight="1">
      <c r="A12" s="165"/>
      <c r="B12" s="190" t="s">
        <v>411</v>
      </c>
      <c r="C12" s="136">
        <v>0</v>
      </c>
      <c r="D12" s="136">
        <v>0</v>
      </c>
      <c r="E12" s="136">
        <f t="shared" si="0"/>
        <v>0</v>
      </c>
      <c r="F12" s="136">
        <v>0</v>
      </c>
      <c r="G12" s="136">
        <v>0</v>
      </c>
      <c r="H12" s="136">
        <f t="shared" si="1"/>
        <v>0</v>
      </c>
    </row>
    <row r="13" spans="1:8" ht="15" customHeight="1">
      <c r="A13" s="165"/>
      <c r="B13" s="190" t="s">
        <v>412</v>
      </c>
      <c r="C13" s="136">
        <v>0</v>
      </c>
      <c r="D13" s="136">
        <v>0</v>
      </c>
      <c r="E13" s="136">
        <f t="shared" si="0"/>
        <v>0</v>
      </c>
      <c r="F13" s="136">
        <v>0</v>
      </c>
      <c r="G13" s="136">
        <v>0</v>
      </c>
      <c r="H13" s="136">
        <f t="shared" si="1"/>
        <v>0</v>
      </c>
    </row>
    <row r="14" spans="1:8" ht="15" customHeight="1">
      <c r="A14" s="165"/>
      <c r="B14" s="190" t="s">
        <v>413</v>
      </c>
      <c r="C14" s="136">
        <v>0</v>
      </c>
      <c r="D14" s="136">
        <v>0</v>
      </c>
      <c r="E14" s="136">
        <f t="shared" si="0"/>
        <v>0</v>
      </c>
      <c r="F14" s="136">
        <v>0</v>
      </c>
      <c r="G14" s="136">
        <v>0</v>
      </c>
      <c r="H14" s="136">
        <f t="shared" si="1"/>
        <v>0</v>
      </c>
    </row>
    <row r="15" spans="1:8" ht="15" customHeight="1">
      <c r="A15" s="165"/>
      <c r="B15" s="190" t="s">
        <v>414</v>
      </c>
      <c r="C15" s="136">
        <v>0</v>
      </c>
      <c r="D15" s="136">
        <v>0</v>
      </c>
      <c r="E15" s="136">
        <f t="shared" si="0"/>
        <v>0</v>
      </c>
      <c r="F15" s="136">
        <v>0</v>
      </c>
      <c r="G15" s="136">
        <v>0</v>
      </c>
      <c r="H15" s="136">
        <f t="shared" si="1"/>
        <v>0</v>
      </c>
    </row>
    <row r="16" spans="1:8" ht="15" customHeight="1">
      <c r="A16" s="165"/>
      <c r="B16" s="190" t="s">
        <v>415</v>
      </c>
      <c r="C16" s="136">
        <v>0</v>
      </c>
      <c r="D16" s="136">
        <v>0</v>
      </c>
      <c r="E16" s="136">
        <f t="shared" si="0"/>
        <v>0</v>
      </c>
      <c r="F16" s="136">
        <v>0</v>
      </c>
      <c r="G16" s="136">
        <v>0</v>
      </c>
      <c r="H16" s="136">
        <f t="shared" si="1"/>
        <v>0</v>
      </c>
    </row>
    <row r="17" spans="1:8" ht="15" customHeight="1">
      <c r="A17" s="165"/>
      <c r="B17" s="190" t="s">
        <v>416</v>
      </c>
      <c r="C17" s="136">
        <v>0</v>
      </c>
      <c r="D17" s="136">
        <v>0</v>
      </c>
      <c r="E17" s="136">
        <f t="shared" si="0"/>
        <v>0</v>
      </c>
      <c r="F17" s="136">
        <v>0</v>
      </c>
      <c r="G17" s="136">
        <v>0</v>
      </c>
      <c r="H17" s="136">
        <f t="shared" si="1"/>
        <v>0</v>
      </c>
    </row>
    <row r="18" spans="1:8" ht="15" customHeight="1">
      <c r="A18" s="165"/>
      <c r="B18" s="190"/>
      <c r="C18" s="189"/>
      <c r="D18" s="189"/>
      <c r="E18" s="189"/>
      <c r="F18" s="189"/>
      <c r="G18" s="189"/>
      <c r="H18" s="201"/>
    </row>
    <row r="19" spans="1:8" ht="15" customHeight="1">
      <c r="A19" s="446" t="s">
        <v>398</v>
      </c>
      <c r="B19" s="447"/>
      <c r="C19" s="189">
        <f t="shared" ref="C19:H19" si="2">SUM(C20:C27)</f>
        <v>0</v>
      </c>
      <c r="D19" s="189">
        <f t="shared" si="2"/>
        <v>5102470</v>
      </c>
      <c r="E19" s="189">
        <f t="shared" si="2"/>
        <v>5102470</v>
      </c>
      <c r="F19" s="189">
        <f t="shared" si="2"/>
        <v>5102470</v>
      </c>
      <c r="G19" s="189">
        <f t="shared" si="2"/>
        <v>4790470</v>
      </c>
      <c r="H19" s="189">
        <f t="shared" si="2"/>
        <v>0</v>
      </c>
    </row>
    <row r="20" spans="1:8" ht="15" customHeight="1">
      <c r="A20" s="165"/>
      <c r="B20" s="190" t="s">
        <v>409</v>
      </c>
      <c r="C20" s="136">
        <v>0</v>
      </c>
      <c r="D20" s="136">
        <v>5102470</v>
      </c>
      <c r="E20" s="136">
        <f>C20+D20</f>
        <v>5102470</v>
      </c>
      <c r="F20" s="136">
        <v>5102470</v>
      </c>
      <c r="G20" s="136">
        <v>4790470</v>
      </c>
      <c r="H20" s="136">
        <f>E20-F20</f>
        <v>0</v>
      </c>
    </row>
    <row r="21" spans="1:8" ht="15" customHeight="1">
      <c r="A21" s="165"/>
      <c r="B21" s="190" t="s">
        <v>410</v>
      </c>
      <c r="C21" s="136">
        <v>0</v>
      </c>
      <c r="D21" s="136">
        <v>0</v>
      </c>
      <c r="E21" s="136">
        <f t="shared" ref="E21:E27" si="3">C21+D21</f>
        <v>0</v>
      </c>
      <c r="F21" s="136">
        <v>0</v>
      </c>
      <c r="G21" s="136">
        <v>0</v>
      </c>
      <c r="H21" s="136">
        <f t="shared" ref="H21:H27" si="4">E21-F21</f>
        <v>0</v>
      </c>
    </row>
    <row r="22" spans="1:8" ht="15" customHeight="1">
      <c r="A22" s="165"/>
      <c r="B22" s="190" t="s">
        <v>411</v>
      </c>
      <c r="C22" s="136">
        <v>0</v>
      </c>
      <c r="D22" s="136">
        <v>0</v>
      </c>
      <c r="E22" s="136">
        <f t="shared" si="3"/>
        <v>0</v>
      </c>
      <c r="F22" s="136">
        <v>0</v>
      </c>
      <c r="G22" s="136">
        <v>0</v>
      </c>
      <c r="H22" s="136">
        <f t="shared" si="4"/>
        <v>0</v>
      </c>
    </row>
    <row r="23" spans="1:8" ht="15" customHeight="1">
      <c r="A23" s="165"/>
      <c r="B23" s="190" t="s">
        <v>412</v>
      </c>
      <c r="C23" s="136">
        <v>0</v>
      </c>
      <c r="D23" s="136">
        <v>0</v>
      </c>
      <c r="E23" s="136">
        <f t="shared" si="3"/>
        <v>0</v>
      </c>
      <c r="F23" s="136">
        <v>0</v>
      </c>
      <c r="G23" s="136">
        <v>0</v>
      </c>
      <c r="H23" s="136">
        <f t="shared" si="4"/>
        <v>0</v>
      </c>
    </row>
    <row r="24" spans="1:8" ht="15" customHeight="1">
      <c r="A24" s="165"/>
      <c r="B24" s="190" t="s">
        <v>413</v>
      </c>
      <c r="C24" s="136">
        <v>0</v>
      </c>
      <c r="D24" s="136">
        <v>0</v>
      </c>
      <c r="E24" s="136">
        <f t="shared" si="3"/>
        <v>0</v>
      </c>
      <c r="F24" s="136">
        <v>0</v>
      </c>
      <c r="G24" s="136">
        <v>0</v>
      </c>
      <c r="H24" s="136">
        <f t="shared" si="4"/>
        <v>0</v>
      </c>
    </row>
    <row r="25" spans="1:8" ht="15" customHeight="1">
      <c r="A25" s="165"/>
      <c r="B25" s="190" t="s">
        <v>414</v>
      </c>
      <c r="C25" s="136">
        <v>0</v>
      </c>
      <c r="D25" s="136">
        <v>0</v>
      </c>
      <c r="E25" s="136">
        <f t="shared" si="3"/>
        <v>0</v>
      </c>
      <c r="F25" s="136">
        <v>0</v>
      </c>
      <c r="G25" s="136">
        <v>0</v>
      </c>
      <c r="H25" s="136">
        <f t="shared" si="4"/>
        <v>0</v>
      </c>
    </row>
    <row r="26" spans="1:8" ht="15" customHeight="1">
      <c r="A26" s="165"/>
      <c r="B26" s="190" t="s">
        <v>415</v>
      </c>
      <c r="C26" s="136">
        <v>0</v>
      </c>
      <c r="D26" s="136">
        <v>0</v>
      </c>
      <c r="E26" s="136">
        <f t="shared" si="3"/>
        <v>0</v>
      </c>
      <c r="F26" s="136">
        <v>0</v>
      </c>
      <c r="G26" s="136">
        <v>0</v>
      </c>
      <c r="H26" s="136">
        <f t="shared" si="4"/>
        <v>0</v>
      </c>
    </row>
    <row r="27" spans="1:8" ht="15" customHeight="1">
      <c r="A27" s="165"/>
      <c r="B27" s="190" t="s">
        <v>416</v>
      </c>
      <c r="C27" s="136">
        <v>0</v>
      </c>
      <c r="D27" s="136">
        <v>0</v>
      </c>
      <c r="E27" s="136">
        <f t="shared" si="3"/>
        <v>0</v>
      </c>
      <c r="F27" s="136">
        <v>0</v>
      </c>
      <c r="G27" s="136">
        <v>0</v>
      </c>
      <c r="H27" s="136">
        <f t="shared" si="4"/>
        <v>0</v>
      </c>
    </row>
    <row r="28" spans="1:8" ht="15" customHeight="1">
      <c r="A28" s="165"/>
      <c r="B28" s="190"/>
      <c r="C28" s="189"/>
      <c r="D28" s="189"/>
      <c r="E28" s="189"/>
      <c r="F28" s="189"/>
      <c r="G28" s="189"/>
      <c r="H28" s="189"/>
    </row>
    <row r="29" spans="1:8" ht="15" customHeight="1">
      <c r="A29" s="165"/>
      <c r="B29" s="190"/>
      <c r="C29" s="189"/>
      <c r="D29" s="189"/>
      <c r="E29" s="189"/>
      <c r="F29" s="189"/>
      <c r="G29" s="189"/>
      <c r="H29" s="189"/>
    </row>
    <row r="30" spans="1:8" ht="15" customHeight="1">
      <c r="A30" s="165"/>
      <c r="B30" s="190"/>
      <c r="C30" s="189"/>
      <c r="D30" s="189"/>
      <c r="E30" s="189"/>
      <c r="F30" s="189"/>
      <c r="G30" s="189"/>
      <c r="H30" s="189"/>
    </row>
    <row r="31" spans="1:8" ht="15" customHeight="1">
      <c r="A31" s="165"/>
      <c r="B31" s="190"/>
      <c r="C31" s="189"/>
      <c r="D31" s="189"/>
      <c r="E31" s="189"/>
      <c r="F31" s="189"/>
      <c r="G31" s="189"/>
      <c r="H31" s="189"/>
    </row>
    <row r="32" spans="1:8" ht="15" customHeight="1">
      <c r="A32" s="165"/>
      <c r="B32" s="190"/>
      <c r="C32" s="189"/>
      <c r="D32" s="189"/>
      <c r="E32" s="189"/>
      <c r="F32" s="189"/>
      <c r="G32" s="189"/>
      <c r="H32" s="189"/>
    </row>
    <row r="33" spans="1:8" ht="15" customHeight="1">
      <c r="A33" s="165"/>
      <c r="B33" s="190"/>
      <c r="C33" s="189"/>
      <c r="D33" s="189"/>
      <c r="E33" s="189"/>
      <c r="F33" s="189"/>
      <c r="G33" s="189"/>
      <c r="H33" s="189"/>
    </row>
    <row r="34" spans="1:8" ht="15" customHeight="1">
      <c r="A34" s="165"/>
      <c r="B34" s="190"/>
      <c r="C34" s="189"/>
      <c r="D34" s="189"/>
      <c r="E34" s="189"/>
      <c r="F34" s="189"/>
      <c r="G34" s="189"/>
      <c r="H34" s="189"/>
    </row>
    <row r="35" spans="1:8" ht="15" customHeight="1">
      <c r="A35" s="427" t="s">
        <v>417</v>
      </c>
      <c r="B35" s="481"/>
      <c r="C35" s="202">
        <f t="shared" ref="C35:H35" si="5">C9+C19</f>
        <v>185574996</v>
      </c>
      <c r="D35" s="202">
        <f t="shared" si="5"/>
        <v>13847934</v>
      </c>
      <c r="E35" s="202">
        <f t="shared" si="5"/>
        <v>199422930</v>
      </c>
      <c r="F35" s="202">
        <f t="shared" si="5"/>
        <v>198735041</v>
      </c>
      <c r="G35" s="202">
        <f t="shared" si="5"/>
        <v>189313002</v>
      </c>
      <c r="H35" s="202">
        <f t="shared" si="5"/>
        <v>687889</v>
      </c>
    </row>
    <row r="36" spans="1:8">
      <c r="C36" s="198"/>
      <c r="D36" s="198"/>
      <c r="E36" s="198"/>
      <c r="F36" s="198"/>
      <c r="G36" s="198"/>
      <c r="H36" s="198"/>
    </row>
    <row r="37" spans="1:8">
      <c r="C37" s="199"/>
      <c r="D37" s="199"/>
      <c r="E37" s="199"/>
      <c r="F37" s="199"/>
      <c r="G37" s="199"/>
      <c r="H37" s="199"/>
    </row>
    <row r="38" spans="1:8">
      <c r="C38" s="199"/>
      <c r="D38" s="199"/>
      <c r="E38" s="199"/>
      <c r="F38" s="199"/>
      <c r="G38" s="199"/>
      <c r="H38" s="199"/>
    </row>
    <row r="40" spans="1:8">
      <c r="C40" s="199"/>
      <c r="D40" s="199"/>
      <c r="E40" s="199"/>
      <c r="F40" s="199"/>
      <c r="G40" s="199"/>
      <c r="H40" s="199"/>
    </row>
  </sheetData>
  <mergeCells count="10">
    <mergeCell ref="A9:B9"/>
    <mergeCell ref="A19:B19"/>
    <mergeCell ref="A35:B35"/>
    <mergeCell ref="A1:H1"/>
    <mergeCell ref="A2:H2"/>
    <mergeCell ref="A3:H3"/>
    <mergeCell ref="A4:H4"/>
    <mergeCell ref="A5:B7"/>
    <mergeCell ref="C5:G5"/>
    <mergeCell ref="H5:H6"/>
  </mergeCells>
  <pageMargins left="0.70866141732283472" right="0.70866141732283472" top="0.74803149606299213" bottom="0.74803149606299213" header="0.31496062992125984" footer="0.31496062992125984"/>
  <pageSetup scale="85" orientation="landscape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workbookViewId="0">
      <selection sqref="A1:IV65536"/>
    </sheetView>
  </sheetViews>
  <sheetFormatPr baseColWidth="10" defaultRowHeight="15"/>
  <cols>
    <col min="1" max="1" width="4.5703125" style="215" customWidth="1"/>
    <col min="2" max="2" width="60.28515625" style="156" customWidth="1"/>
    <col min="3" max="8" width="12.7109375" style="156" customWidth="1"/>
    <col min="9" max="16384" width="11.42578125" style="28"/>
  </cols>
  <sheetData>
    <row r="1" spans="1:8" ht="18" customHeight="1">
      <c r="A1" s="472" t="s">
        <v>116</v>
      </c>
      <c r="B1" s="473"/>
      <c r="C1" s="473"/>
      <c r="D1" s="473"/>
      <c r="E1" s="473"/>
      <c r="F1" s="473"/>
      <c r="G1" s="473"/>
      <c r="H1" s="474"/>
    </row>
    <row r="2" spans="1:8" ht="18" customHeight="1">
      <c r="A2" s="475" t="s">
        <v>418</v>
      </c>
      <c r="B2" s="420"/>
      <c r="C2" s="420"/>
      <c r="D2" s="420"/>
      <c r="E2" s="420"/>
      <c r="F2" s="420"/>
      <c r="G2" s="420"/>
      <c r="H2" s="476"/>
    </row>
    <row r="3" spans="1:8" ht="18" customHeight="1">
      <c r="A3" s="475" t="s">
        <v>419</v>
      </c>
      <c r="B3" s="420"/>
      <c r="C3" s="420"/>
      <c r="D3" s="420"/>
      <c r="E3" s="420"/>
      <c r="F3" s="420"/>
      <c r="G3" s="420"/>
      <c r="H3" s="476"/>
    </row>
    <row r="4" spans="1:8" s="151" customFormat="1" ht="16.5" customHeight="1" thickBot="1">
      <c r="A4" s="477" t="s">
        <v>420</v>
      </c>
      <c r="B4" s="477"/>
      <c r="C4" s="477"/>
      <c r="D4" s="477"/>
      <c r="E4" s="477"/>
      <c r="F4" s="477"/>
      <c r="G4" s="477"/>
      <c r="H4" s="477"/>
    </row>
    <row r="5" spans="1:8">
      <c r="A5" s="486" t="s">
        <v>201</v>
      </c>
      <c r="B5" s="486"/>
      <c r="C5" s="487" t="s">
        <v>310</v>
      </c>
      <c r="D5" s="487"/>
      <c r="E5" s="487"/>
      <c r="F5" s="487"/>
      <c r="G5" s="487"/>
      <c r="H5" s="487" t="s">
        <v>311</v>
      </c>
    </row>
    <row r="6" spans="1:8" ht="22.5">
      <c r="A6" s="486"/>
      <c r="B6" s="486"/>
      <c r="C6" s="203" t="s">
        <v>202</v>
      </c>
      <c r="D6" s="203" t="s">
        <v>312</v>
      </c>
      <c r="E6" s="203" t="s">
        <v>235</v>
      </c>
      <c r="F6" s="203" t="s">
        <v>186</v>
      </c>
      <c r="G6" s="203" t="s">
        <v>203</v>
      </c>
      <c r="H6" s="487"/>
    </row>
    <row r="7" spans="1:8">
      <c r="A7" s="486"/>
      <c r="B7" s="486"/>
      <c r="C7" s="203">
        <v>1</v>
      </c>
      <c r="D7" s="203">
        <v>2</v>
      </c>
      <c r="E7" s="203" t="s">
        <v>313</v>
      </c>
      <c r="F7" s="203">
        <v>4</v>
      </c>
      <c r="G7" s="203">
        <v>5</v>
      </c>
      <c r="H7" s="203" t="s">
        <v>314</v>
      </c>
    </row>
    <row r="8" spans="1:8" ht="12" customHeight="1">
      <c r="A8" s="482" t="s">
        <v>315</v>
      </c>
      <c r="B8" s="483"/>
      <c r="C8" s="204">
        <f t="shared" ref="C8:H8" si="0">+C9+C18+C26+C36</f>
        <v>185574996</v>
      </c>
      <c r="D8" s="204">
        <f t="shared" si="0"/>
        <v>8745464</v>
      </c>
      <c r="E8" s="204">
        <f t="shared" si="0"/>
        <v>194320460</v>
      </c>
      <c r="F8" s="204">
        <f t="shared" si="0"/>
        <v>193632571</v>
      </c>
      <c r="G8" s="204">
        <f t="shared" si="0"/>
        <v>184522532</v>
      </c>
      <c r="H8" s="204">
        <f t="shared" si="0"/>
        <v>687889</v>
      </c>
    </row>
    <row r="9" spans="1:8" s="206" customFormat="1" ht="12" customHeight="1">
      <c r="A9" s="484" t="s">
        <v>421</v>
      </c>
      <c r="B9" s="485"/>
      <c r="C9" s="205">
        <f t="shared" ref="C9:H9" si="1">SUM(C10:C17)</f>
        <v>0</v>
      </c>
      <c r="D9" s="205">
        <f t="shared" si="1"/>
        <v>0</v>
      </c>
      <c r="E9" s="205">
        <f t="shared" si="1"/>
        <v>0</v>
      </c>
      <c r="F9" s="205">
        <f t="shared" si="1"/>
        <v>0</v>
      </c>
      <c r="G9" s="205">
        <f t="shared" si="1"/>
        <v>0</v>
      </c>
      <c r="H9" s="205">
        <f t="shared" si="1"/>
        <v>0</v>
      </c>
    </row>
    <row r="10" spans="1:8" s="206" customFormat="1" ht="12" customHeight="1">
      <c r="A10" s="207"/>
      <c r="B10" s="208" t="s">
        <v>422</v>
      </c>
      <c r="C10" s="209">
        <v>0</v>
      </c>
      <c r="D10" s="209">
        <v>0</v>
      </c>
      <c r="E10" s="209">
        <f>C10+D10</f>
        <v>0</v>
      </c>
      <c r="F10" s="209">
        <v>0</v>
      </c>
      <c r="G10" s="209">
        <v>0</v>
      </c>
      <c r="H10" s="209">
        <f>E10-F10</f>
        <v>0</v>
      </c>
    </row>
    <row r="11" spans="1:8" s="206" customFormat="1" ht="12" customHeight="1">
      <c r="A11" s="207"/>
      <c r="B11" s="208" t="s">
        <v>423</v>
      </c>
      <c r="C11" s="209">
        <v>0</v>
      </c>
      <c r="D11" s="209">
        <v>0</v>
      </c>
      <c r="E11" s="209">
        <f t="shared" ref="E11:E17" si="2">C11+D11</f>
        <v>0</v>
      </c>
      <c r="F11" s="209">
        <v>0</v>
      </c>
      <c r="G11" s="209">
        <v>0</v>
      </c>
      <c r="H11" s="209">
        <f t="shared" ref="H11:H17" si="3">E11-F11</f>
        <v>0</v>
      </c>
    </row>
    <row r="12" spans="1:8" s="206" customFormat="1" ht="12" customHeight="1">
      <c r="A12" s="207"/>
      <c r="B12" s="208" t="s">
        <v>424</v>
      </c>
      <c r="C12" s="209">
        <v>0</v>
      </c>
      <c r="D12" s="209">
        <v>0</v>
      </c>
      <c r="E12" s="209">
        <f t="shared" si="2"/>
        <v>0</v>
      </c>
      <c r="F12" s="209">
        <v>0</v>
      </c>
      <c r="G12" s="209">
        <v>0</v>
      </c>
      <c r="H12" s="209">
        <f t="shared" si="3"/>
        <v>0</v>
      </c>
    </row>
    <row r="13" spans="1:8" s="206" customFormat="1" ht="12" customHeight="1">
      <c r="A13" s="207"/>
      <c r="B13" s="208" t="s">
        <v>425</v>
      </c>
      <c r="C13" s="209">
        <v>0</v>
      </c>
      <c r="D13" s="209">
        <v>0</v>
      </c>
      <c r="E13" s="209">
        <f t="shared" si="2"/>
        <v>0</v>
      </c>
      <c r="F13" s="209">
        <v>0</v>
      </c>
      <c r="G13" s="209">
        <v>0</v>
      </c>
      <c r="H13" s="209">
        <f t="shared" si="3"/>
        <v>0</v>
      </c>
    </row>
    <row r="14" spans="1:8" s="206" customFormat="1" ht="12" customHeight="1">
      <c r="A14" s="207"/>
      <c r="B14" s="208" t="s">
        <v>426</v>
      </c>
      <c r="C14" s="209">
        <v>0</v>
      </c>
      <c r="D14" s="209">
        <v>0</v>
      </c>
      <c r="E14" s="209">
        <f t="shared" si="2"/>
        <v>0</v>
      </c>
      <c r="F14" s="209">
        <v>0</v>
      </c>
      <c r="G14" s="209">
        <v>0</v>
      </c>
      <c r="H14" s="209">
        <f t="shared" si="3"/>
        <v>0</v>
      </c>
    </row>
    <row r="15" spans="1:8" s="206" customFormat="1" ht="12" customHeight="1">
      <c r="A15" s="207"/>
      <c r="B15" s="208" t="s">
        <v>427</v>
      </c>
      <c r="C15" s="209">
        <v>0</v>
      </c>
      <c r="D15" s="209">
        <v>0</v>
      </c>
      <c r="E15" s="209">
        <f t="shared" si="2"/>
        <v>0</v>
      </c>
      <c r="F15" s="209">
        <v>0</v>
      </c>
      <c r="G15" s="209">
        <v>0</v>
      </c>
      <c r="H15" s="209">
        <f t="shared" si="3"/>
        <v>0</v>
      </c>
    </row>
    <row r="16" spans="1:8" s="206" customFormat="1" ht="12" customHeight="1">
      <c r="A16" s="207"/>
      <c r="B16" s="208" t="s">
        <v>428</v>
      </c>
      <c r="C16" s="209">
        <v>0</v>
      </c>
      <c r="D16" s="209">
        <v>0</v>
      </c>
      <c r="E16" s="209">
        <f t="shared" si="2"/>
        <v>0</v>
      </c>
      <c r="F16" s="209">
        <v>0</v>
      </c>
      <c r="G16" s="209">
        <v>0</v>
      </c>
      <c r="H16" s="209">
        <f t="shared" si="3"/>
        <v>0</v>
      </c>
    </row>
    <row r="17" spans="1:8" s="206" customFormat="1" ht="12" customHeight="1">
      <c r="A17" s="207"/>
      <c r="B17" s="208" t="s">
        <v>429</v>
      </c>
      <c r="C17" s="209">
        <v>0</v>
      </c>
      <c r="D17" s="209">
        <v>0</v>
      </c>
      <c r="E17" s="209">
        <f t="shared" si="2"/>
        <v>0</v>
      </c>
      <c r="F17" s="209">
        <v>0</v>
      </c>
      <c r="G17" s="209">
        <v>0</v>
      </c>
      <c r="H17" s="209">
        <f t="shared" si="3"/>
        <v>0</v>
      </c>
    </row>
    <row r="18" spans="1:8" s="210" customFormat="1" ht="12" customHeight="1">
      <c r="A18" s="484" t="s">
        <v>430</v>
      </c>
      <c r="B18" s="485"/>
      <c r="C18" s="205">
        <f t="shared" ref="C18:H18" si="4">SUM(C19:C25)</f>
        <v>185574996</v>
      </c>
      <c r="D18" s="205">
        <f t="shared" si="4"/>
        <v>8745464</v>
      </c>
      <c r="E18" s="205">
        <f t="shared" si="4"/>
        <v>194320460</v>
      </c>
      <c r="F18" s="205">
        <f t="shared" si="4"/>
        <v>193632571</v>
      </c>
      <c r="G18" s="205">
        <f t="shared" si="4"/>
        <v>184522532</v>
      </c>
      <c r="H18" s="205">
        <f t="shared" si="4"/>
        <v>687889</v>
      </c>
    </row>
    <row r="19" spans="1:8" s="206" customFormat="1" ht="12" customHeight="1">
      <c r="A19" s="207"/>
      <c r="B19" s="208" t="s">
        <v>431</v>
      </c>
      <c r="C19" s="211">
        <v>0</v>
      </c>
      <c r="D19" s="211">
        <v>0</v>
      </c>
      <c r="E19" s="211">
        <f>C19+D19</f>
        <v>0</v>
      </c>
      <c r="F19" s="211">
        <v>0</v>
      </c>
      <c r="G19" s="211">
        <v>0</v>
      </c>
      <c r="H19" s="211">
        <f>E19-F19</f>
        <v>0</v>
      </c>
    </row>
    <row r="20" spans="1:8" s="206" customFormat="1" ht="12" customHeight="1">
      <c r="A20" s="207"/>
      <c r="B20" s="208" t="s">
        <v>432</v>
      </c>
      <c r="C20" s="211">
        <v>0</v>
      </c>
      <c r="D20" s="211">
        <v>0</v>
      </c>
      <c r="E20" s="211">
        <f t="shared" ref="E20:E25" si="5">C20+D20</f>
        <v>0</v>
      </c>
      <c r="F20" s="211">
        <v>0</v>
      </c>
      <c r="G20" s="211">
        <v>0</v>
      </c>
      <c r="H20" s="211">
        <f t="shared" ref="H20:H25" si="6">E20-F20</f>
        <v>0</v>
      </c>
    </row>
    <row r="21" spans="1:8" s="206" customFormat="1" ht="12" customHeight="1">
      <c r="A21" s="207"/>
      <c r="B21" s="208" t="s">
        <v>433</v>
      </c>
      <c r="C21" s="211">
        <v>0</v>
      </c>
      <c r="D21" s="211">
        <v>0</v>
      </c>
      <c r="E21" s="211">
        <f t="shared" si="5"/>
        <v>0</v>
      </c>
      <c r="F21" s="211">
        <v>0</v>
      </c>
      <c r="G21" s="211">
        <v>0</v>
      </c>
      <c r="H21" s="211">
        <f t="shared" si="6"/>
        <v>0</v>
      </c>
    </row>
    <row r="22" spans="1:8" s="206" customFormat="1" ht="12" customHeight="1">
      <c r="A22" s="207"/>
      <c r="B22" s="208" t="s">
        <v>434</v>
      </c>
      <c r="C22" s="211">
        <v>185574996</v>
      </c>
      <c r="D22" s="211">
        <v>8745464</v>
      </c>
      <c r="E22" s="211">
        <f t="shared" si="5"/>
        <v>194320460</v>
      </c>
      <c r="F22" s="211">
        <v>193632571</v>
      </c>
      <c r="G22" s="211">
        <v>184522532</v>
      </c>
      <c r="H22" s="211">
        <f t="shared" si="6"/>
        <v>687889</v>
      </c>
    </row>
    <row r="23" spans="1:8" s="206" customFormat="1" ht="12" customHeight="1">
      <c r="A23" s="207"/>
      <c r="B23" s="208" t="s">
        <v>435</v>
      </c>
      <c r="C23" s="211">
        <v>0</v>
      </c>
      <c r="D23" s="211">
        <v>0</v>
      </c>
      <c r="E23" s="211">
        <f t="shared" si="5"/>
        <v>0</v>
      </c>
      <c r="F23" s="211">
        <v>0</v>
      </c>
      <c r="G23" s="211">
        <v>0</v>
      </c>
      <c r="H23" s="211">
        <f t="shared" si="6"/>
        <v>0</v>
      </c>
    </row>
    <row r="24" spans="1:8" s="206" customFormat="1" ht="12" customHeight="1">
      <c r="A24" s="207"/>
      <c r="B24" s="208" t="s">
        <v>436</v>
      </c>
      <c r="C24" s="211">
        <v>0</v>
      </c>
      <c r="D24" s="211">
        <v>0</v>
      </c>
      <c r="E24" s="211">
        <f t="shared" si="5"/>
        <v>0</v>
      </c>
      <c r="F24" s="211">
        <v>0</v>
      </c>
      <c r="G24" s="211">
        <v>0</v>
      </c>
      <c r="H24" s="211">
        <f t="shared" si="6"/>
        <v>0</v>
      </c>
    </row>
    <row r="25" spans="1:8" s="206" customFormat="1" ht="12" customHeight="1">
      <c r="A25" s="207"/>
      <c r="B25" s="208" t="s">
        <v>437</v>
      </c>
      <c r="C25" s="211">
        <v>0</v>
      </c>
      <c r="D25" s="211">
        <v>0</v>
      </c>
      <c r="E25" s="211">
        <f t="shared" si="5"/>
        <v>0</v>
      </c>
      <c r="F25" s="211">
        <v>0</v>
      </c>
      <c r="G25" s="211">
        <v>0</v>
      </c>
      <c r="H25" s="211">
        <f t="shared" si="6"/>
        <v>0</v>
      </c>
    </row>
    <row r="26" spans="1:8" s="210" customFormat="1" ht="12" customHeight="1">
      <c r="A26" s="484" t="s">
        <v>438</v>
      </c>
      <c r="B26" s="485"/>
      <c r="C26" s="204">
        <f t="shared" ref="C26:H26" si="7">SUM(C27:C35)</f>
        <v>0</v>
      </c>
      <c r="D26" s="204">
        <f t="shared" si="7"/>
        <v>0</v>
      </c>
      <c r="E26" s="204">
        <f t="shared" si="7"/>
        <v>0</v>
      </c>
      <c r="F26" s="204">
        <f t="shared" si="7"/>
        <v>0</v>
      </c>
      <c r="G26" s="204">
        <f t="shared" si="7"/>
        <v>0</v>
      </c>
      <c r="H26" s="204">
        <f t="shared" si="7"/>
        <v>0</v>
      </c>
    </row>
    <row r="27" spans="1:8" s="206" customFormat="1" ht="12" customHeight="1">
      <c r="A27" s="207"/>
      <c r="B27" s="208" t="s">
        <v>439</v>
      </c>
      <c r="C27" s="211">
        <v>0</v>
      </c>
      <c r="D27" s="211">
        <v>0</v>
      </c>
      <c r="E27" s="211">
        <f>C27+D27</f>
        <v>0</v>
      </c>
      <c r="F27" s="211">
        <v>0</v>
      </c>
      <c r="G27" s="211">
        <v>0</v>
      </c>
      <c r="H27" s="211">
        <f>E27-F27</f>
        <v>0</v>
      </c>
    </row>
    <row r="28" spans="1:8" s="206" customFormat="1" ht="12" customHeight="1">
      <c r="A28" s="207"/>
      <c r="B28" s="208" t="s">
        <v>440</v>
      </c>
      <c r="C28" s="211">
        <v>0</v>
      </c>
      <c r="D28" s="211">
        <v>0</v>
      </c>
      <c r="E28" s="211">
        <f t="shared" ref="E28:E35" si="8">C28+D28</f>
        <v>0</v>
      </c>
      <c r="F28" s="211">
        <v>0</v>
      </c>
      <c r="G28" s="211">
        <v>0</v>
      </c>
      <c r="H28" s="211">
        <f t="shared" ref="H28:H35" si="9">E28-F28</f>
        <v>0</v>
      </c>
    </row>
    <row r="29" spans="1:8" s="206" customFormat="1" ht="12" customHeight="1">
      <c r="A29" s="207"/>
      <c r="B29" s="208" t="s">
        <v>441</v>
      </c>
      <c r="C29" s="211">
        <v>0</v>
      </c>
      <c r="D29" s="211">
        <v>0</v>
      </c>
      <c r="E29" s="211">
        <f t="shared" si="8"/>
        <v>0</v>
      </c>
      <c r="F29" s="211">
        <v>0</v>
      </c>
      <c r="G29" s="211">
        <v>0</v>
      </c>
      <c r="H29" s="211">
        <f t="shared" si="9"/>
        <v>0</v>
      </c>
    </row>
    <row r="30" spans="1:8" s="206" customFormat="1" ht="12" customHeight="1">
      <c r="A30" s="207"/>
      <c r="B30" s="208" t="s">
        <v>442</v>
      </c>
      <c r="C30" s="211">
        <v>0</v>
      </c>
      <c r="D30" s="211">
        <v>0</v>
      </c>
      <c r="E30" s="211">
        <f t="shared" si="8"/>
        <v>0</v>
      </c>
      <c r="F30" s="211">
        <v>0</v>
      </c>
      <c r="G30" s="211">
        <v>0</v>
      </c>
      <c r="H30" s="211">
        <f t="shared" si="9"/>
        <v>0</v>
      </c>
    </row>
    <row r="31" spans="1:8" s="206" customFormat="1" ht="12" customHeight="1">
      <c r="A31" s="207"/>
      <c r="B31" s="208" t="s">
        <v>443</v>
      </c>
      <c r="C31" s="211">
        <v>0</v>
      </c>
      <c r="D31" s="211">
        <v>0</v>
      </c>
      <c r="E31" s="211">
        <f t="shared" si="8"/>
        <v>0</v>
      </c>
      <c r="F31" s="211">
        <v>0</v>
      </c>
      <c r="G31" s="211">
        <v>0</v>
      </c>
      <c r="H31" s="211">
        <f t="shared" si="9"/>
        <v>0</v>
      </c>
    </row>
    <row r="32" spans="1:8" s="206" customFormat="1" ht="12" customHeight="1">
      <c r="A32" s="207"/>
      <c r="B32" s="208" t="s">
        <v>444</v>
      </c>
      <c r="C32" s="211">
        <v>0</v>
      </c>
      <c r="D32" s="211">
        <v>0</v>
      </c>
      <c r="E32" s="211">
        <f t="shared" si="8"/>
        <v>0</v>
      </c>
      <c r="F32" s="211">
        <v>0</v>
      </c>
      <c r="G32" s="211">
        <v>0</v>
      </c>
      <c r="H32" s="211">
        <f t="shared" si="9"/>
        <v>0</v>
      </c>
    </row>
    <row r="33" spans="1:8" s="206" customFormat="1" ht="12" customHeight="1">
      <c r="A33" s="207"/>
      <c r="B33" s="208" t="s">
        <v>445</v>
      </c>
      <c r="C33" s="211">
        <v>0</v>
      </c>
      <c r="D33" s="211">
        <v>0</v>
      </c>
      <c r="E33" s="211">
        <f t="shared" si="8"/>
        <v>0</v>
      </c>
      <c r="F33" s="211">
        <v>0</v>
      </c>
      <c r="G33" s="211">
        <v>0</v>
      </c>
      <c r="H33" s="211">
        <f t="shared" si="9"/>
        <v>0</v>
      </c>
    </row>
    <row r="34" spans="1:8" s="206" customFormat="1" ht="12" customHeight="1">
      <c r="A34" s="207"/>
      <c r="B34" s="208" t="s">
        <v>446</v>
      </c>
      <c r="C34" s="211">
        <v>0</v>
      </c>
      <c r="D34" s="211">
        <v>0</v>
      </c>
      <c r="E34" s="211">
        <f t="shared" si="8"/>
        <v>0</v>
      </c>
      <c r="F34" s="211">
        <v>0</v>
      </c>
      <c r="G34" s="211">
        <v>0</v>
      </c>
      <c r="H34" s="211">
        <f t="shared" si="9"/>
        <v>0</v>
      </c>
    </row>
    <row r="35" spans="1:8" s="206" customFormat="1" ht="12" customHeight="1">
      <c r="A35" s="207"/>
      <c r="B35" s="208" t="s">
        <v>447</v>
      </c>
      <c r="C35" s="211">
        <v>0</v>
      </c>
      <c r="D35" s="211">
        <v>0</v>
      </c>
      <c r="E35" s="211">
        <f t="shared" si="8"/>
        <v>0</v>
      </c>
      <c r="F35" s="211">
        <v>0</v>
      </c>
      <c r="G35" s="211">
        <v>0</v>
      </c>
      <c r="H35" s="211">
        <f t="shared" si="9"/>
        <v>0</v>
      </c>
    </row>
    <row r="36" spans="1:8" s="210" customFormat="1" ht="12" customHeight="1">
      <c r="A36" s="484" t="s">
        <v>448</v>
      </c>
      <c r="B36" s="485"/>
      <c r="C36" s="204">
        <f t="shared" ref="C36:H36" si="10">SUM(C37:C40)</f>
        <v>0</v>
      </c>
      <c r="D36" s="204">
        <f t="shared" si="10"/>
        <v>0</v>
      </c>
      <c r="E36" s="204">
        <f t="shared" si="10"/>
        <v>0</v>
      </c>
      <c r="F36" s="204">
        <f t="shared" si="10"/>
        <v>0</v>
      </c>
      <c r="G36" s="204">
        <f t="shared" si="10"/>
        <v>0</v>
      </c>
      <c r="H36" s="204">
        <f t="shared" si="10"/>
        <v>0</v>
      </c>
    </row>
    <row r="37" spans="1:8" s="206" customFormat="1" ht="12" customHeight="1">
      <c r="A37" s="207"/>
      <c r="B37" s="208" t="s">
        <v>449</v>
      </c>
      <c r="C37" s="211">
        <v>0</v>
      </c>
      <c r="D37" s="211">
        <v>0</v>
      </c>
      <c r="E37" s="211">
        <f>C37+D37</f>
        <v>0</v>
      </c>
      <c r="F37" s="211">
        <v>0</v>
      </c>
      <c r="G37" s="211">
        <v>0</v>
      </c>
      <c r="H37" s="211">
        <f>E37-F37</f>
        <v>0</v>
      </c>
    </row>
    <row r="38" spans="1:8" s="206" customFormat="1" ht="12" customHeight="1">
      <c r="A38" s="207"/>
      <c r="B38" s="208" t="s">
        <v>450</v>
      </c>
      <c r="C38" s="211">
        <v>0</v>
      </c>
      <c r="D38" s="211">
        <v>0</v>
      </c>
      <c r="E38" s="211">
        <f>C38+D38</f>
        <v>0</v>
      </c>
      <c r="F38" s="211">
        <v>0</v>
      </c>
      <c r="G38" s="211">
        <v>0</v>
      </c>
      <c r="H38" s="211">
        <f>E38-F38</f>
        <v>0</v>
      </c>
    </row>
    <row r="39" spans="1:8" s="206" customFormat="1" ht="12" customHeight="1">
      <c r="A39" s="207"/>
      <c r="B39" s="208" t="s">
        <v>451</v>
      </c>
      <c r="C39" s="211">
        <v>0</v>
      </c>
      <c r="D39" s="211">
        <v>0</v>
      </c>
      <c r="E39" s="211">
        <f>C39+D39</f>
        <v>0</v>
      </c>
      <c r="F39" s="211">
        <v>0</v>
      </c>
      <c r="G39" s="211">
        <v>0</v>
      </c>
      <c r="H39" s="211">
        <f>E39-F39</f>
        <v>0</v>
      </c>
    </row>
    <row r="40" spans="1:8" s="206" customFormat="1" ht="12" customHeight="1">
      <c r="A40" s="207"/>
      <c r="B40" s="208" t="s">
        <v>452</v>
      </c>
      <c r="C40" s="211">
        <v>0</v>
      </c>
      <c r="D40" s="211">
        <v>0</v>
      </c>
      <c r="E40" s="211">
        <f>C40+D40</f>
        <v>0</v>
      </c>
      <c r="F40" s="211">
        <v>0</v>
      </c>
      <c r="G40" s="211">
        <v>0</v>
      </c>
      <c r="H40" s="211">
        <f>E40-F40</f>
        <v>0</v>
      </c>
    </row>
    <row r="41" spans="1:8" s="206" customFormat="1" ht="12" customHeight="1">
      <c r="A41" s="207"/>
      <c r="B41" s="208"/>
      <c r="C41" s="211"/>
      <c r="D41" s="211"/>
      <c r="E41" s="211"/>
      <c r="F41" s="211"/>
      <c r="G41" s="211"/>
      <c r="H41" s="211"/>
    </row>
    <row r="42" spans="1:8" s="210" customFormat="1" ht="14.1" customHeight="1">
      <c r="A42" s="212"/>
      <c r="B42" s="213" t="s">
        <v>453</v>
      </c>
      <c r="C42" s="214">
        <f t="shared" ref="C42:H42" si="11">C8</f>
        <v>185574996</v>
      </c>
      <c r="D42" s="214">
        <f t="shared" si="11"/>
        <v>8745464</v>
      </c>
      <c r="E42" s="214">
        <f t="shared" si="11"/>
        <v>194320460</v>
      </c>
      <c r="F42" s="214">
        <f t="shared" si="11"/>
        <v>193632571</v>
      </c>
      <c r="G42" s="214">
        <f t="shared" si="11"/>
        <v>184522532</v>
      </c>
      <c r="H42" s="214">
        <f t="shared" si="11"/>
        <v>687889</v>
      </c>
    </row>
    <row r="43" spans="1:8">
      <c r="C43" s="199"/>
      <c r="D43" s="199"/>
      <c r="E43" s="199"/>
      <c r="F43" s="199"/>
      <c r="G43" s="199"/>
      <c r="H43" s="199"/>
    </row>
    <row r="44" spans="1:8">
      <c r="C44" s="199"/>
      <c r="D44" s="199"/>
      <c r="E44" s="199"/>
      <c r="F44" s="199"/>
      <c r="G44" s="199"/>
      <c r="H44" s="199"/>
    </row>
    <row r="48" spans="1:8" s="151" customFormat="1">
      <c r="A48" s="215"/>
      <c r="B48" s="156"/>
      <c r="C48" s="199"/>
      <c r="D48" s="199"/>
      <c r="E48" s="199"/>
      <c r="F48" s="199"/>
      <c r="G48" s="199"/>
      <c r="H48" s="199"/>
    </row>
  </sheetData>
  <mergeCells count="12">
    <mergeCell ref="C5:G5"/>
    <mergeCell ref="H5:H6"/>
    <mergeCell ref="A8:B8"/>
    <mergeCell ref="A9:B9"/>
    <mergeCell ref="A18:B18"/>
    <mergeCell ref="A26:B26"/>
    <mergeCell ref="A36:B36"/>
    <mergeCell ref="A1:H1"/>
    <mergeCell ref="A2:H2"/>
    <mergeCell ref="A3:H3"/>
    <mergeCell ref="A4:H4"/>
    <mergeCell ref="A5:B7"/>
  </mergeCells>
  <pageMargins left="0.70866141732283472" right="0.70866141732283472" top="0.74803149606299213" bottom="0.74803149606299213" header="0.31496062992125984" footer="0.31496062992125984"/>
  <pageSetup scale="85" orientation="landscape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tabSelected="1" workbookViewId="0">
      <selection activeCell="A26" sqref="A26:B26"/>
    </sheetView>
  </sheetViews>
  <sheetFormatPr baseColWidth="10" defaultRowHeight="15"/>
  <cols>
    <col min="1" max="1" width="4.5703125" style="227" customWidth="1"/>
    <col min="2" max="2" width="60.28515625" style="228" customWidth="1"/>
    <col min="3" max="8" width="12.7109375" style="228" customWidth="1"/>
  </cols>
  <sheetData>
    <row r="1" spans="1:8" ht="18" customHeight="1">
      <c r="A1" s="472" t="s">
        <v>116</v>
      </c>
      <c r="B1" s="473"/>
      <c r="C1" s="473"/>
      <c r="D1" s="473"/>
      <c r="E1" s="473"/>
      <c r="F1" s="473"/>
      <c r="G1" s="473"/>
      <c r="H1" s="474"/>
    </row>
    <row r="2" spans="1:8" ht="18" customHeight="1">
      <c r="A2" s="475" t="s">
        <v>403</v>
      </c>
      <c r="B2" s="420"/>
      <c r="C2" s="420"/>
      <c r="D2" s="420"/>
      <c r="E2" s="420"/>
      <c r="F2" s="420"/>
      <c r="G2" s="420"/>
      <c r="H2" s="476"/>
    </row>
    <row r="3" spans="1:8" ht="18" customHeight="1">
      <c r="A3" s="475" t="s">
        <v>454</v>
      </c>
      <c r="B3" s="420"/>
      <c r="C3" s="420"/>
      <c r="D3" s="420"/>
      <c r="E3" s="420"/>
      <c r="F3" s="420"/>
      <c r="G3" s="420"/>
      <c r="H3" s="476"/>
    </row>
    <row r="4" spans="1:8" s="216" customFormat="1" ht="18" customHeight="1" thickBot="1">
      <c r="A4" s="492" t="s">
        <v>404</v>
      </c>
      <c r="B4" s="492"/>
      <c r="C4" s="492"/>
      <c r="D4" s="492"/>
      <c r="E4" s="492"/>
      <c r="F4" s="492"/>
      <c r="G4" s="492"/>
      <c r="H4" s="492"/>
    </row>
    <row r="5" spans="1:8">
      <c r="A5" s="493" t="s">
        <v>201</v>
      </c>
      <c r="B5" s="493"/>
      <c r="C5" s="494" t="s">
        <v>310</v>
      </c>
      <c r="D5" s="494"/>
      <c r="E5" s="494"/>
      <c r="F5" s="494"/>
      <c r="G5" s="494"/>
      <c r="H5" s="494" t="s">
        <v>311</v>
      </c>
    </row>
    <row r="6" spans="1:8" ht="22.5">
      <c r="A6" s="493"/>
      <c r="B6" s="493"/>
      <c r="C6" s="217" t="s">
        <v>202</v>
      </c>
      <c r="D6" s="217" t="s">
        <v>312</v>
      </c>
      <c r="E6" s="217" t="s">
        <v>235</v>
      </c>
      <c r="F6" s="217" t="s">
        <v>186</v>
      </c>
      <c r="G6" s="217" t="s">
        <v>203</v>
      </c>
      <c r="H6" s="494"/>
    </row>
    <row r="7" spans="1:8">
      <c r="A7" s="493"/>
      <c r="B7" s="493"/>
      <c r="C7" s="217">
        <v>1</v>
      </c>
      <c r="D7" s="217">
        <v>2</v>
      </c>
      <c r="E7" s="217" t="s">
        <v>313</v>
      </c>
      <c r="F7" s="217">
        <v>4</v>
      </c>
      <c r="G7" s="217">
        <v>5</v>
      </c>
      <c r="H7" s="217" t="s">
        <v>314</v>
      </c>
    </row>
    <row r="8" spans="1:8" s="219" customFormat="1" ht="12" customHeight="1">
      <c r="A8" s="488" t="s">
        <v>398</v>
      </c>
      <c r="B8" s="489"/>
      <c r="C8" s="218">
        <f t="shared" ref="C8:H8" si="0">+C9+C18+C26+C36</f>
        <v>0</v>
      </c>
      <c r="D8" s="218">
        <f t="shared" si="0"/>
        <v>5102470</v>
      </c>
      <c r="E8" s="218">
        <f t="shared" si="0"/>
        <v>5102470</v>
      </c>
      <c r="F8" s="218">
        <f t="shared" si="0"/>
        <v>5102470</v>
      </c>
      <c r="G8" s="218">
        <f t="shared" si="0"/>
        <v>4790470</v>
      </c>
      <c r="H8" s="218">
        <f t="shared" si="0"/>
        <v>0</v>
      </c>
    </row>
    <row r="9" spans="1:8" s="219" customFormat="1" ht="12" customHeight="1">
      <c r="A9" s="490" t="s">
        <v>421</v>
      </c>
      <c r="B9" s="491"/>
      <c r="C9" s="218">
        <f t="shared" ref="C9:H9" si="1">SUM(C10:C17)</f>
        <v>0</v>
      </c>
      <c r="D9" s="218">
        <f t="shared" si="1"/>
        <v>0</v>
      </c>
      <c r="E9" s="218">
        <f t="shared" si="1"/>
        <v>0</v>
      </c>
      <c r="F9" s="218">
        <f t="shared" si="1"/>
        <v>0</v>
      </c>
      <c r="G9" s="218">
        <f t="shared" si="1"/>
        <v>0</v>
      </c>
      <c r="H9" s="218">
        <f t="shared" si="1"/>
        <v>0</v>
      </c>
    </row>
    <row r="10" spans="1:8" s="219" customFormat="1" ht="12" customHeight="1">
      <c r="A10" s="220"/>
      <c r="B10" s="221" t="s">
        <v>422</v>
      </c>
      <c r="C10" s="222">
        <v>0</v>
      </c>
      <c r="D10" s="222">
        <v>0</v>
      </c>
      <c r="E10" s="222">
        <f>C10+D10</f>
        <v>0</v>
      </c>
      <c r="F10" s="222">
        <v>0</v>
      </c>
      <c r="G10" s="222">
        <v>0</v>
      </c>
      <c r="H10" s="222">
        <f>E10-F10</f>
        <v>0</v>
      </c>
    </row>
    <row r="11" spans="1:8" s="219" customFormat="1" ht="12" customHeight="1">
      <c r="A11" s="220"/>
      <c r="B11" s="221" t="s">
        <v>423</v>
      </c>
      <c r="C11" s="222">
        <v>0</v>
      </c>
      <c r="D11" s="222">
        <v>0</v>
      </c>
      <c r="E11" s="222">
        <f t="shared" ref="E11:E17" si="2">C11+D11</f>
        <v>0</v>
      </c>
      <c r="F11" s="222">
        <v>0</v>
      </c>
      <c r="G11" s="222">
        <v>0</v>
      </c>
      <c r="H11" s="222">
        <f t="shared" ref="H11:H17" si="3">E11-F11</f>
        <v>0</v>
      </c>
    </row>
    <row r="12" spans="1:8" s="219" customFormat="1" ht="12" customHeight="1">
      <c r="A12" s="220"/>
      <c r="B12" s="221" t="s">
        <v>424</v>
      </c>
      <c r="C12" s="222">
        <v>0</v>
      </c>
      <c r="D12" s="222">
        <v>0</v>
      </c>
      <c r="E12" s="222">
        <f t="shared" si="2"/>
        <v>0</v>
      </c>
      <c r="F12" s="222">
        <v>0</v>
      </c>
      <c r="G12" s="222">
        <v>0</v>
      </c>
      <c r="H12" s="222">
        <f t="shared" si="3"/>
        <v>0</v>
      </c>
    </row>
    <row r="13" spans="1:8" s="219" customFormat="1" ht="12" customHeight="1">
      <c r="A13" s="220"/>
      <c r="B13" s="221" t="s">
        <v>425</v>
      </c>
      <c r="C13" s="222">
        <v>0</v>
      </c>
      <c r="D13" s="222">
        <v>0</v>
      </c>
      <c r="E13" s="222">
        <f t="shared" si="2"/>
        <v>0</v>
      </c>
      <c r="F13" s="222">
        <v>0</v>
      </c>
      <c r="G13" s="222">
        <v>0</v>
      </c>
      <c r="H13" s="222">
        <f t="shared" si="3"/>
        <v>0</v>
      </c>
    </row>
    <row r="14" spans="1:8" s="219" customFormat="1" ht="12" customHeight="1">
      <c r="A14" s="220"/>
      <c r="B14" s="221" t="s">
        <v>426</v>
      </c>
      <c r="C14" s="222">
        <v>0</v>
      </c>
      <c r="D14" s="222">
        <v>0</v>
      </c>
      <c r="E14" s="222">
        <f t="shared" si="2"/>
        <v>0</v>
      </c>
      <c r="F14" s="222">
        <v>0</v>
      </c>
      <c r="G14" s="222">
        <v>0</v>
      </c>
      <c r="H14" s="222">
        <f t="shared" si="3"/>
        <v>0</v>
      </c>
    </row>
    <row r="15" spans="1:8" s="219" customFormat="1" ht="12" customHeight="1">
      <c r="A15" s="220"/>
      <c r="B15" s="221" t="s">
        <v>427</v>
      </c>
      <c r="C15" s="222">
        <v>0</v>
      </c>
      <c r="D15" s="222">
        <v>0</v>
      </c>
      <c r="E15" s="222">
        <f t="shared" si="2"/>
        <v>0</v>
      </c>
      <c r="F15" s="222">
        <v>0</v>
      </c>
      <c r="G15" s="222">
        <v>0</v>
      </c>
      <c r="H15" s="222">
        <f t="shared" si="3"/>
        <v>0</v>
      </c>
    </row>
    <row r="16" spans="1:8" s="219" customFormat="1" ht="12" customHeight="1">
      <c r="A16" s="220"/>
      <c r="B16" s="221" t="s">
        <v>428</v>
      </c>
      <c r="C16" s="222">
        <v>0</v>
      </c>
      <c r="D16" s="222">
        <v>0</v>
      </c>
      <c r="E16" s="222">
        <f t="shared" si="2"/>
        <v>0</v>
      </c>
      <c r="F16" s="222">
        <v>0</v>
      </c>
      <c r="G16" s="222">
        <v>0</v>
      </c>
      <c r="H16" s="222">
        <f t="shared" si="3"/>
        <v>0</v>
      </c>
    </row>
    <row r="17" spans="1:8" s="219" customFormat="1" ht="12" customHeight="1">
      <c r="A17" s="220"/>
      <c r="B17" s="221" t="s">
        <v>429</v>
      </c>
      <c r="C17" s="222">
        <v>0</v>
      </c>
      <c r="D17" s="222">
        <v>0</v>
      </c>
      <c r="E17" s="222">
        <f t="shared" si="2"/>
        <v>0</v>
      </c>
      <c r="F17" s="222">
        <v>0</v>
      </c>
      <c r="G17" s="222">
        <v>0</v>
      </c>
      <c r="H17" s="222">
        <f t="shared" si="3"/>
        <v>0</v>
      </c>
    </row>
    <row r="18" spans="1:8" s="219" customFormat="1" ht="12" customHeight="1">
      <c r="A18" s="490" t="s">
        <v>430</v>
      </c>
      <c r="B18" s="491"/>
      <c r="C18" s="218">
        <f t="shared" ref="C18:H18" si="4">SUM(C19:C25)</f>
        <v>0</v>
      </c>
      <c r="D18" s="218">
        <f t="shared" si="4"/>
        <v>5102470</v>
      </c>
      <c r="E18" s="218">
        <f t="shared" si="4"/>
        <v>5102470</v>
      </c>
      <c r="F18" s="218">
        <f t="shared" si="4"/>
        <v>5102470</v>
      </c>
      <c r="G18" s="218">
        <f t="shared" si="4"/>
        <v>4790470</v>
      </c>
      <c r="H18" s="218">
        <f t="shared" si="4"/>
        <v>0</v>
      </c>
    </row>
    <row r="19" spans="1:8" s="219" customFormat="1" ht="12" customHeight="1">
      <c r="A19" s="220"/>
      <c r="B19" s="221" t="s">
        <v>431</v>
      </c>
      <c r="C19" s="222">
        <v>0</v>
      </c>
      <c r="D19" s="222">
        <v>0</v>
      </c>
      <c r="E19" s="222">
        <f>C19+D19</f>
        <v>0</v>
      </c>
      <c r="F19" s="222">
        <v>0</v>
      </c>
      <c r="G19" s="222">
        <v>0</v>
      </c>
      <c r="H19" s="222">
        <f>E19-F19</f>
        <v>0</v>
      </c>
    </row>
    <row r="20" spans="1:8" s="219" customFormat="1" ht="12" customHeight="1">
      <c r="A20" s="220"/>
      <c r="B20" s="221" t="s">
        <v>432</v>
      </c>
      <c r="C20" s="222">
        <v>0</v>
      </c>
      <c r="D20" s="222">
        <v>0</v>
      </c>
      <c r="E20" s="222">
        <f t="shared" ref="E20:E25" si="5">C20+D20</f>
        <v>0</v>
      </c>
      <c r="F20" s="222">
        <v>0</v>
      </c>
      <c r="G20" s="222">
        <v>0</v>
      </c>
      <c r="H20" s="222">
        <f t="shared" ref="H20:H25" si="6">E20-F20</f>
        <v>0</v>
      </c>
    </row>
    <row r="21" spans="1:8" s="219" customFormat="1" ht="12" customHeight="1">
      <c r="A21" s="220"/>
      <c r="B21" s="221" t="s">
        <v>433</v>
      </c>
      <c r="C21" s="222">
        <v>0</v>
      </c>
      <c r="D21" s="222">
        <v>0</v>
      </c>
      <c r="E21" s="222">
        <f t="shared" si="5"/>
        <v>0</v>
      </c>
      <c r="F21" s="222">
        <v>0</v>
      </c>
      <c r="G21" s="222">
        <v>0</v>
      </c>
      <c r="H21" s="222">
        <f t="shared" si="6"/>
        <v>0</v>
      </c>
    </row>
    <row r="22" spans="1:8" s="219" customFormat="1" ht="12" customHeight="1">
      <c r="A22" s="220"/>
      <c r="B22" s="221" t="s">
        <v>434</v>
      </c>
      <c r="C22" s="222">
        <v>0</v>
      </c>
      <c r="D22" s="222">
        <v>5102470</v>
      </c>
      <c r="E22" s="222">
        <f t="shared" si="5"/>
        <v>5102470</v>
      </c>
      <c r="F22" s="222">
        <v>5102470</v>
      </c>
      <c r="G22" s="222">
        <v>4790470</v>
      </c>
      <c r="H22" s="222">
        <f t="shared" si="6"/>
        <v>0</v>
      </c>
    </row>
    <row r="23" spans="1:8" s="219" customFormat="1" ht="12" customHeight="1">
      <c r="A23" s="220"/>
      <c r="B23" s="221" t="s">
        <v>435</v>
      </c>
      <c r="C23" s="222">
        <v>0</v>
      </c>
      <c r="D23" s="222">
        <v>0</v>
      </c>
      <c r="E23" s="222">
        <f t="shared" si="5"/>
        <v>0</v>
      </c>
      <c r="F23" s="222">
        <v>0</v>
      </c>
      <c r="G23" s="222">
        <v>0</v>
      </c>
      <c r="H23" s="222">
        <f t="shared" si="6"/>
        <v>0</v>
      </c>
    </row>
    <row r="24" spans="1:8" s="219" customFormat="1" ht="12" customHeight="1">
      <c r="A24" s="220"/>
      <c r="B24" s="221" t="s">
        <v>436</v>
      </c>
      <c r="C24" s="222">
        <v>0</v>
      </c>
      <c r="D24" s="222">
        <v>0</v>
      </c>
      <c r="E24" s="222">
        <f t="shared" si="5"/>
        <v>0</v>
      </c>
      <c r="F24" s="222">
        <v>0</v>
      </c>
      <c r="G24" s="222">
        <v>0</v>
      </c>
      <c r="H24" s="222">
        <f t="shared" si="6"/>
        <v>0</v>
      </c>
    </row>
    <row r="25" spans="1:8" s="219" customFormat="1" ht="12" customHeight="1">
      <c r="A25" s="220"/>
      <c r="B25" s="221" t="s">
        <v>437</v>
      </c>
      <c r="C25" s="222">
        <v>0</v>
      </c>
      <c r="D25" s="222">
        <v>0</v>
      </c>
      <c r="E25" s="222">
        <f t="shared" si="5"/>
        <v>0</v>
      </c>
      <c r="F25" s="222">
        <v>0</v>
      </c>
      <c r="G25" s="222">
        <v>0</v>
      </c>
      <c r="H25" s="222">
        <f t="shared" si="6"/>
        <v>0</v>
      </c>
    </row>
    <row r="26" spans="1:8" s="219" customFormat="1" ht="12" customHeight="1">
      <c r="A26" s="490" t="s">
        <v>438</v>
      </c>
      <c r="B26" s="491"/>
      <c r="C26" s="218">
        <f t="shared" ref="C26:H26" si="7">SUM(C27:C35)</f>
        <v>0</v>
      </c>
      <c r="D26" s="218">
        <f t="shared" si="7"/>
        <v>0</v>
      </c>
      <c r="E26" s="218">
        <f t="shared" si="7"/>
        <v>0</v>
      </c>
      <c r="F26" s="218">
        <f t="shared" si="7"/>
        <v>0</v>
      </c>
      <c r="G26" s="218">
        <f t="shared" si="7"/>
        <v>0</v>
      </c>
      <c r="H26" s="218">
        <f t="shared" si="7"/>
        <v>0</v>
      </c>
    </row>
    <row r="27" spans="1:8" s="219" customFormat="1" ht="12" customHeight="1">
      <c r="A27" s="220"/>
      <c r="B27" s="221" t="s">
        <v>439</v>
      </c>
      <c r="C27" s="222">
        <v>0</v>
      </c>
      <c r="D27" s="222">
        <v>0</v>
      </c>
      <c r="E27" s="222">
        <f>C27+D27</f>
        <v>0</v>
      </c>
      <c r="F27" s="222">
        <v>0</v>
      </c>
      <c r="G27" s="222">
        <v>0</v>
      </c>
      <c r="H27" s="222">
        <f>E27-F27</f>
        <v>0</v>
      </c>
    </row>
    <row r="28" spans="1:8" s="219" customFormat="1" ht="12" customHeight="1">
      <c r="A28" s="220"/>
      <c r="B28" s="221" t="s">
        <v>440</v>
      </c>
      <c r="C28" s="222">
        <v>0</v>
      </c>
      <c r="D28" s="222">
        <v>0</v>
      </c>
      <c r="E28" s="222">
        <f t="shared" ref="E28:E35" si="8">C28+D28</f>
        <v>0</v>
      </c>
      <c r="F28" s="222">
        <v>0</v>
      </c>
      <c r="G28" s="222">
        <v>0</v>
      </c>
      <c r="H28" s="222">
        <f t="shared" ref="H28:H35" si="9">E28-F28</f>
        <v>0</v>
      </c>
    </row>
    <row r="29" spans="1:8" s="219" customFormat="1" ht="12" customHeight="1">
      <c r="A29" s="220"/>
      <c r="B29" s="221" t="s">
        <v>441</v>
      </c>
      <c r="C29" s="222">
        <v>0</v>
      </c>
      <c r="D29" s="222">
        <v>0</v>
      </c>
      <c r="E29" s="222">
        <f t="shared" si="8"/>
        <v>0</v>
      </c>
      <c r="F29" s="222">
        <v>0</v>
      </c>
      <c r="G29" s="222">
        <v>0</v>
      </c>
      <c r="H29" s="222">
        <f t="shared" si="9"/>
        <v>0</v>
      </c>
    </row>
    <row r="30" spans="1:8" s="219" customFormat="1" ht="12" customHeight="1">
      <c r="A30" s="220"/>
      <c r="B30" s="221" t="s">
        <v>442</v>
      </c>
      <c r="C30" s="222">
        <v>0</v>
      </c>
      <c r="D30" s="222">
        <v>0</v>
      </c>
      <c r="E30" s="222">
        <f t="shared" si="8"/>
        <v>0</v>
      </c>
      <c r="F30" s="222">
        <v>0</v>
      </c>
      <c r="G30" s="222">
        <v>0</v>
      </c>
      <c r="H30" s="222">
        <f t="shared" si="9"/>
        <v>0</v>
      </c>
    </row>
    <row r="31" spans="1:8" s="219" customFormat="1" ht="12" customHeight="1">
      <c r="A31" s="220"/>
      <c r="B31" s="221" t="s">
        <v>443</v>
      </c>
      <c r="C31" s="222">
        <v>0</v>
      </c>
      <c r="D31" s="222">
        <v>0</v>
      </c>
      <c r="E31" s="222">
        <f t="shared" si="8"/>
        <v>0</v>
      </c>
      <c r="F31" s="222">
        <v>0</v>
      </c>
      <c r="G31" s="222">
        <v>0</v>
      </c>
      <c r="H31" s="222">
        <f t="shared" si="9"/>
        <v>0</v>
      </c>
    </row>
    <row r="32" spans="1:8" s="219" customFormat="1" ht="12" customHeight="1">
      <c r="A32" s="220"/>
      <c r="B32" s="221" t="s">
        <v>444</v>
      </c>
      <c r="C32" s="222">
        <v>0</v>
      </c>
      <c r="D32" s="222">
        <v>0</v>
      </c>
      <c r="E32" s="222">
        <f t="shared" si="8"/>
        <v>0</v>
      </c>
      <c r="F32" s="222">
        <v>0</v>
      </c>
      <c r="G32" s="222">
        <v>0</v>
      </c>
      <c r="H32" s="222">
        <f t="shared" si="9"/>
        <v>0</v>
      </c>
    </row>
    <row r="33" spans="1:8" s="219" customFormat="1" ht="12" customHeight="1">
      <c r="A33" s="220"/>
      <c r="B33" s="221" t="s">
        <v>445</v>
      </c>
      <c r="C33" s="222">
        <v>0</v>
      </c>
      <c r="D33" s="222">
        <v>0</v>
      </c>
      <c r="E33" s="222">
        <f t="shared" si="8"/>
        <v>0</v>
      </c>
      <c r="F33" s="222">
        <v>0</v>
      </c>
      <c r="G33" s="222">
        <v>0</v>
      </c>
      <c r="H33" s="222">
        <f t="shared" si="9"/>
        <v>0</v>
      </c>
    </row>
    <row r="34" spans="1:8" s="219" customFormat="1" ht="12" customHeight="1">
      <c r="A34" s="220"/>
      <c r="B34" s="221" t="s">
        <v>446</v>
      </c>
      <c r="C34" s="222">
        <v>0</v>
      </c>
      <c r="D34" s="222">
        <v>0</v>
      </c>
      <c r="E34" s="222">
        <f t="shared" si="8"/>
        <v>0</v>
      </c>
      <c r="F34" s="222">
        <v>0</v>
      </c>
      <c r="G34" s="222">
        <v>0</v>
      </c>
      <c r="H34" s="222">
        <f t="shared" si="9"/>
        <v>0</v>
      </c>
    </row>
    <row r="35" spans="1:8" s="219" customFormat="1" ht="12" customHeight="1">
      <c r="A35" s="220"/>
      <c r="B35" s="221" t="s">
        <v>447</v>
      </c>
      <c r="C35" s="222">
        <v>0</v>
      </c>
      <c r="D35" s="222">
        <v>0</v>
      </c>
      <c r="E35" s="222">
        <f t="shared" si="8"/>
        <v>0</v>
      </c>
      <c r="F35" s="222">
        <v>0</v>
      </c>
      <c r="G35" s="222">
        <v>0</v>
      </c>
      <c r="H35" s="222">
        <f t="shared" si="9"/>
        <v>0</v>
      </c>
    </row>
    <row r="36" spans="1:8" s="219" customFormat="1" ht="12" customHeight="1">
      <c r="A36" s="490" t="s">
        <v>448</v>
      </c>
      <c r="B36" s="491"/>
      <c r="C36" s="218">
        <f t="shared" ref="C36:H36" si="10">SUM(C37:C40)</f>
        <v>0</v>
      </c>
      <c r="D36" s="218">
        <f t="shared" si="10"/>
        <v>0</v>
      </c>
      <c r="E36" s="218">
        <f t="shared" si="10"/>
        <v>0</v>
      </c>
      <c r="F36" s="218">
        <f t="shared" si="10"/>
        <v>0</v>
      </c>
      <c r="G36" s="218">
        <f t="shared" si="10"/>
        <v>0</v>
      </c>
      <c r="H36" s="218">
        <f t="shared" si="10"/>
        <v>0</v>
      </c>
    </row>
    <row r="37" spans="1:8" s="219" customFormat="1" ht="12" customHeight="1">
      <c r="A37" s="220"/>
      <c r="B37" s="221" t="s">
        <v>449</v>
      </c>
      <c r="C37" s="222">
        <v>0</v>
      </c>
      <c r="D37" s="222">
        <v>0</v>
      </c>
      <c r="E37" s="222">
        <f>C37+D37</f>
        <v>0</v>
      </c>
      <c r="F37" s="222">
        <v>0</v>
      </c>
      <c r="G37" s="222">
        <v>0</v>
      </c>
      <c r="H37" s="222">
        <f>E37-F37</f>
        <v>0</v>
      </c>
    </row>
    <row r="38" spans="1:8" s="219" customFormat="1" ht="12" customHeight="1">
      <c r="A38" s="220"/>
      <c r="B38" s="221" t="s">
        <v>450</v>
      </c>
      <c r="C38" s="222">
        <v>0</v>
      </c>
      <c r="D38" s="222">
        <v>0</v>
      </c>
      <c r="E38" s="222">
        <f>C38+D38</f>
        <v>0</v>
      </c>
      <c r="F38" s="222">
        <v>0</v>
      </c>
      <c r="G38" s="222">
        <v>0</v>
      </c>
      <c r="H38" s="222">
        <f>E38-F38</f>
        <v>0</v>
      </c>
    </row>
    <row r="39" spans="1:8" s="219" customFormat="1" ht="12" customHeight="1">
      <c r="A39" s="220"/>
      <c r="B39" s="221" t="s">
        <v>451</v>
      </c>
      <c r="C39" s="222">
        <v>0</v>
      </c>
      <c r="D39" s="222">
        <v>0</v>
      </c>
      <c r="E39" s="222">
        <f>C39+D39</f>
        <v>0</v>
      </c>
      <c r="F39" s="222">
        <v>0</v>
      </c>
      <c r="G39" s="222">
        <v>0</v>
      </c>
      <c r="H39" s="222">
        <f>E39-F39</f>
        <v>0</v>
      </c>
    </row>
    <row r="40" spans="1:8" s="219" customFormat="1" ht="12" customHeight="1">
      <c r="A40" s="220"/>
      <c r="B40" s="221" t="s">
        <v>452</v>
      </c>
      <c r="C40" s="222">
        <v>0</v>
      </c>
      <c r="D40" s="222">
        <v>0</v>
      </c>
      <c r="E40" s="222">
        <f>C40+D40</f>
        <v>0</v>
      </c>
      <c r="F40" s="222">
        <v>0</v>
      </c>
      <c r="G40" s="222">
        <v>0</v>
      </c>
      <c r="H40" s="222">
        <f>E40-F40</f>
        <v>0</v>
      </c>
    </row>
    <row r="41" spans="1:8" s="219" customFormat="1" ht="12" customHeight="1">
      <c r="A41" s="220"/>
      <c r="B41" s="221"/>
      <c r="C41" s="222"/>
      <c r="D41" s="222"/>
      <c r="E41" s="222"/>
      <c r="F41" s="222"/>
      <c r="G41" s="222"/>
      <c r="H41" s="222"/>
    </row>
    <row r="42" spans="1:8" s="226" customFormat="1" ht="14.1" customHeight="1">
      <c r="A42" s="223"/>
      <c r="B42" s="224" t="s">
        <v>455</v>
      </c>
      <c r="C42" s="225">
        <f t="shared" ref="C42:H42" si="11">C8</f>
        <v>0</v>
      </c>
      <c r="D42" s="225">
        <f t="shared" si="11"/>
        <v>5102470</v>
      </c>
      <c r="E42" s="225">
        <f t="shared" si="11"/>
        <v>5102470</v>
      </c>
      <c r="F42" s="225">
        <f t="shared" si="11"/>
        <v>5102470</v>
      </c>
      <c r="G42" s="225">
        <f t="shared" si="11"/>
        <v>4790470</v>
      </c>
      <c r="H42" s="225">
        <f t="shared" si="11"/>
        <v>0</v>
      </c>
    </row>
    <row r="43" spans="1:8" s="226" customFormat="1" ht="14.1" customHeight="1">
      <c r="A43" s="223"/>
      <c r="B43" s="224" t="s">
        <v>456</v>
      </c>
      <c r="C43" s="225">
        <f>'[2]EAPED CF'!C8+'[2]EAPED CF (2)'!C8</f>
        <v>185574996</v>
      </c>
      <c r="D43" s="225">
        <f>'[2]EAPED CF'!D8+'[2]EAPED CF (2)'!D8</f>
        <v>13847934</v>
      </c>
      <c r="E43" s="225">
        <f>'[2]EAPED CF'!E8+'[2]EAPED CF (2)'!E8</f>
        <v>199422930</v>
      </c>
      <c r="F43" s="225">
        <f>'[2]EAPED CF'!F8+'[2]EAPED CF (2)'!F8</f>
        <v>198735041</v>
      </c>
      <c r="G43" s="225">
        <f>'[2]EAPED CF'!G8+'[2]EAPED CF (2)'!G8</f>
        <v>189313002</v>
      </c>
      <c r="H43" s="225">
        <f>'[2]EAPED CF'!H8+'[2]EAPED CF (2)'!H8</f>
        <v>687889</v>
      </c>
    </row>
    <row r="44" spans="1:8">
      <c r="C44" s="229"/>
      <c r="D44" s="229"/>
      <c r="E44" s="229"/>
      <c r="F44" s="229"/>
      <c r="G44" s="229"/>
      <c r="H44" s="229"/>
    </row>
    <row r="45" spans="1:8">
      <c r="C45" s="229"/>
      <c r="D45" s="229"/>
      <c r="E45" s="229"/>
      <c r="F45" s="229"/>
      <c r="G45" s="229"/>
      <c r="H45" s="229"/>
    </row>
    <row r="49" spans="1:8" s="216" customFormat="1">
      <c r="A49" s="227"/>
      <c r="B49" s="228"/>
      <c r="C49" s="229"/>
      <c r="D49" s="229"/>
      <c r="E49" s="229"/>
      <c r="F49" s="229"/>
      <c r="G49" s="229"/>
      <c r="H49" s="229"/>
    </row>
  </sheetData>
  <mergeCells count="12">
    <mergeCell ref="C5:G5"/>
    <mergeCell ref="H5:H6"/>
    <mergeCell ref="A8:B8"/>
    <mergeCell ref="A9:B9"/>
    <mergeCell ref="A18:B18"/>
    <mergeCell ref="A26:B26"/>
    <mergeCell ref="A36:B36"/>
    <mergeCell ref="A1:H1"/>
    <mergeCell ref="A2:H2"/>
    <mergeCell ref="A3:H3"/>
    <mergeCell ref="A4:H4"/>
    <mergeCell ref="A5:B7"/>
  </mergeCells>
  <pageMargins left="0.70866141732283472" right="0.70866141732283472" top="0.74803149606299213" bottom="0.74803149606299213" header="0.31496062992125984" footer="0.31496062992125984"/>
  <pageSetup scale="85" orientation="landscape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workbookViewId="0">
      <selection sqref="A1:IV65536"/>
    </sheetView>
  </sheetViews>
  <sheetFormatPr baseColWidth="10" defaultRowHeight="15"/>
  <cols>
    <col min="1" max="1" width="4.5703125" style="215" customWidth="1"/>
    <col min="2" max="2" width="60.28515625" style="156" customWidth="1"/>
    <col min="3" max="8" width="12.7109375" style="156" customWidth="1"/>
    <col min="9" max="16384" width="11.42578125" style="28"/>
  </cols>
  <sheetData>
    <row r="1" spans="1:8" ht="18" customHeight="1">
      <c r="A1" s="472" t="s">
        <v>116</v>
      </c>
      <c r="B1" s="473"/>
      <c r="C1" s="473"/>
      <c r="D1" s="473"/>
      <c r="E1" s="473"/>
      <c r="F1" s="473"/>
      <c r="G1" s="473"/>
      <c r="H1" s="474"/>
    </row>
    <row r="2" spans="1:8" ht="18" customHeight="1">
      <c r="A2" s="475" t="s">
        <v>403</v>
      </c>
      <c r="B2" s="420"/>
      <c r="C2" s="420"/>
      <c r="D2" s="420"/>
      <c r="E2" s="420"/>
      <c r="F2" s="420"/>
      <c r="G2" s="420"/>
      <c r="H2" s="476"/>
    </row>
    <row r="3" spans="1:8" ht="18" customHeight="1">
      <c r="A3" s="475" t="s">
        <v>457</v>
      </c>
      <c r="B3" s="420"/>
      <c r="C3" s="420"/>
      <c r="D3" s="420"/>
      <c r="E3" s="420"/>
      <c r="F3" s="420"/>
      <c r="G3" s="420"/>
      <c r="H3" s="476"/>
    </row>
    <row r="4" spans="1:8" s="151" customFormat="1" ht="18.75" customHeight="1" thickBot="1">
      <c r="A4" s="477" t="s">
        <v>458</v>
      </c>
      <c r="B4" s="477"/>
      <c r="C4" s="477"/>
      <c r="D4" s="477"/>
      <c r="E4" s="477"/>
      <c r="F4" s="477"/>
      <c r="G4" s="477"/>
      <c r="H4" s="477"/>
    </row>
    <row r="5" spans="1:8">
      <c r="A5" s="486" t="s">
        <v>201</v>
      </c>
      <c r="B5" s="486"/>
      <c r="C5" s="487" t="s">
        <v>310</v>
      </c>
      <c r="D5" s="487"/>
      <c r="E5" s="487"/>
      <c r="F5" s="487"/>
      <c r="G5" s="487"/>
      <c r="H5" s="487" t="s">
        <v>311</v>
      </c>
    </row>
    <row r="6" spans="1:8" ht="22.5">
      <c r="A6" s="486"/>
      <c r="B6" s="486"/>
      <c r="C6" s="203" t="s">
        <v>202</v>
      </c>
      <c r="D6" s="203" t="s">
        <v>312</v>
      </c>
      <c r="E6" s="203" t="s">
        <v>235</v>
      </c>
      <c r="F6" s="203" t="s">
        <v>186</v>
      </c>
      <c r="G6" s="203" t="s">
        <v>203</v>
      </c>
      <c r="H6" s="487"/>
    </row>
    <row r="7" spans="1:8">
      <c r="A7" s="486"/>
      <c r="B7" s="486"/>
      <c r="C7" s="203">
        <v>1</v>
      </c>
      <c r="D7" s="203">
        <v>2</v>
      </c>
      <c r="E7" s="203" t="s">
        <v>313</v>
      </c>
      <c r="F7" s="203">
        <v>4</v>
      </c>
      <c r="G7" s="203">
        <v>5</v>
      </c>
      <c r="H7" s="203" t="s">
        <v>314</v>
      </c>
    </row>
    <row r="8" spans="1:8" ht="18.95" customHeight="1">
      <c r="A8" s="482" t="s">
        <v>315</v>
      </c>
      <c r="B8" s="483"/>
      <c r="C8" s="204">
        <f t="shared" ref="C8:H8" si="0">C9+C10+C11+C14+C15+C18</f>
        <v>51437933</v>
      </c>
      <c r="D8" s="204">
        <f t="shared" si="0"/>
        <v>1594804</v>
      </c>
      <c r="E8" s="204">
        <f t="shared" si="0"/>
        <v>53032736</v>
      </c>
      <c r="F8" s="204">
        <f t="shared" si="0"/>
        <v>52969768</v>
      </c>
      <c r="G8" s="204">
        <f t="shared" si="0"/>
        <v>51376642</v>
      </c>
      <c r="H8" s="204">
        <f t="shared" si="0"/>
        <v>62968</v>
      </c>
    </row>
    <row r="9" spans="1:8" s="206" customFormat="1" ht="18.95" customHeight="1">
      <c r="A9" s="495" t="s">
        <v>459</v>
      </c>
      <c r="B9" s="496"/>
      <c r="C9" s="209">
        <v>51437933</v>
      </c>
      <c r="D9" s="209">
        <v>1594804</v>
      </c>
      <c r="E9" s="209">
        <v>53032736</v>
      </c>
      <c r="F9" s="209">
        <v>52969768</v>
      </c>
      <c r="G9" s="209">
        <v>51376642</v>
      </c>
      <c r="H9" s="209">
        <f>E9-F9</f>
        <v>62968</v>
      </c>
    </row>
    <row r="10" spans="1:8" s="206" customFormat="1" ht="18.95" customHeight="1">
      <c r="A10" s="495" t="s">
        <v>460</v>
      </c>
      <c r="B10" s="496"/>
      <c r="C10" s="209">
        <v>0</v>
      </c>
      <c r="D10" s="209">
        <v>0</v>
      </c>
      <c r="E10" s="209">
        <v>0</v>
      </c>
      <c r="F10" s="209">
        <v>0</v>
      </c>
      <c r="G10" s="209">
        <v>0</v>
      </c>
      <c r="H10" s="209">
        <f>E10-F10</f>
        <v>0</v>
      </c>
    </row>
    <row r="11" spans="1:8" s="206" customFormat="1" ht="18.95" customHeight="1">
      <c r="A11" s="495" t="s">
        <v>461</v>
      </c>
      <c r="B11" s="496"/>
      <c r="C11" s="209">
        <f t="shared" ref="C11:H11" si="1">SUM(C12:C13)</f>
        <v>0</v>
      </c>
      <c r="D11" s="209">
        <f t="shared" si="1"/>
        <v>0</v>
      </c>
      <c r="E11" s="209">
        <f t="shared" si="1"/>
        <v>0</v>
      </c>
      <c r="F11" s="209">
        <f t="shared" si="1"/>
        <v>0</v>
      </c>
      <c r="G11" s="209">
        <f t="shared" si="1"/>
        <v>0</v>
      </c>
      <c r="H11" s="209">
        <f t="shared" si="1"/>
        <v>0</v>
      </c>
    </row>
    <row r="12" spans="1:8" s="206" customFormat="1" ht="18.95" customHeight="1">
      <c r="A12" s="207"/>
      <c r="B12" s="208" t="s">
        <v>462</v>
      </c>
      <c r="C12" s="230">
        <v>0</v>
      </c>
      <c r="D12" s="230">
        <v>0</v>
      </c>
      <c r="E12" s="230">
        <f>C12+D12</f>
        <v>0</v>
      </c>
      <c r="F12" s="230">
        <v>0</v>
      </c>
      <c r="G12" s="230">
        <v>0</v>
      </c>
      <c r="H12" s="230">
        <f>E12-F12</f>
        <v>0</v>
      </c>
    </row>
    <row r="13" spans="1:8" s="206" customFormat="1" ht="18.95" customHeight="1">
      <c r="A13" s="207"/>
      <c r="B13" s="208" t="s">
        <v>463</v>
      </c>
      <c r="C13" s="230">
        <v>0</v>
      </c>
      <c r="D13" s="230">
        <v>0</v>
      </c>
      <c r="E13" s="230">
        <f>C13+D13</f>
        <v>0</v>
      </c>
      <c r="F13" s="230">
        <v>0</v>
      </c>
      <c r="G13" s="230">
        <v>0</v>
      </c>
      <c r="H13" s="230">
        <f>E13-F13</f>
        <v>0</v>
      </c>
    </row>
    <row r="14" spans="1:8" s="206" customFormat="1" ht="18.95" customHeight="1">
      <c r="A14" s="495" t="s">
        <v>464</v>
      </c>
      <c r="B14" s="496"/>
      <c r="C14" s="209">
        <v>0</v>
      </c>
      <c r="D14" s="209">
        <v>0</v>
      </c>
      <c r="E14" s="209">
        <f>C14+D14</f>
        <v>0</v>
      </c>
      <c r="F14" s="209">
        <v>0</v>
      </c>
      <c r="G14" s="209">
        <v>0</v>
      </c>
      <c r="H14" s="209">
        <f>E14-F14</f>
        <v>0</v>
      </c>
    </row>
    <row r="15" spans="1:8" s="206" customFormat="1" ht="18.95" customHeight="1">
      <c r="A15" s="495" t="s">
        <v>465</v>
      </c>
      <c r="B15" s="496"/>
      <c r="C15" s="209">
        <f t="shared" ref="C15:H15" si="2">SUM(C16:C17)</f>
        <v>0</v>
      </c>
      <c r="D15" s="209">
        <f t="shared" si="2"/>
        <v>0</v>
      </c>
      <c r="E15" s="209">
        <f t="shared" si="2"/>
        <v>0</v>
      </c>
      <c r="F15" s="209">
        <f t="shared" si="2"/>
        <v>0</v>
      </c>
      <c r="G15" s="209">
        <f t="shared" si="2"/>
        <v>0</v>
      </c>
      <c r="H15" s="209">
        <f t="shared" si="2"/>
        <v>0</v>
      </c>
    </row>
    <row r="16" spans="1:8" s="206" customFormat="1" ht="18.95" customHeight="1">
      <c r="A16" s="207"/>
      <c r="B16" s="208" t="s">
        <v>466</v>
      </c>
      <c r="C16" s="231">
        <v>0</v>
      </c>
      <c r="D16" s="231">
        <v>0</v>
      </c>
      <c r="E16" s="231">
        <f>C16+D16</f>
        <v>0</v>
      </c>
      <c r="F16" s="231">
        <v>0</v>
      </c>
      <c r="G16" s="231">
        <v>0</v>
      </c>
      <c r="H16" s="231">
        <f>E16+F16</f>
        <v>0</v>
      </c>
    </row>
    <row r="17" spans="1:8" s="206" customFormat="1" ht="18.95" customHeight="1">
      <c r="A17" s="207"/>
      <c r="B17" s="208" t="s">
        <v>467</v>
      </c>
      <c r="C17" s="231">
        <v>0</v>
      </c>
      <c r="D17" s="231">
        <v>0</v>
      </c>
      <c r="E17" s="231">
        <f>C17+D17</f>
        <v>0</v>
      </c>
      <c r="F17" s="231">
        <v>0</v>
      </c>
      <c r="G17" s="231">
        <v>0</v>
      </c>
      <c r="H17" s="231">
        <f>E17+F17</f>
        <v>0</v>
      </c>
    </row>
    <row r="18" spans="1:8" s="210" customFormat="1" ht="18.95" customHeight="1">
      <c r="A18" s="495" t="s">
        <v>468</v>
      </c>
      <c r="B18" s="496"/>
      <c r="C18" s="209">
        <v>0</v>
      </c>
      <c r="D18" s="209">
        <v>0</v>
      </c>
      <c r="E18" s="209">
        <f>C18+D18</f>
        <v>0</v>
      </c>
      <c r="F18" s="209">
        <v>0</v>
      </c>
      <c r="G18" s="209">
        <v>0</v>
      </c>
      <c r="H18" s="209">
        <f>E18-F18</f>
        <v>0</v>
      </c>
    </row>
    <row r="19" spans="1:8" s="206" customFormat="1" ht="18.95" customHeight="1">
      <c r="A19" s="207"/>
      <c r="B19" s="208"/>
      <c r="C19" s="211"/>
      <c r="D19" s="232"/>
      <c r="E19" s="211"/>
      <c r="F19" s="211"/>
      <c r="G19" s="211"/>
      <c r="H19" s="211"/>
    </row>
    <row r="20" spans="1:8" s="206" customFormat="1" ht="18.95" customHeight="1">
      <c r="A20" s="482" t="s">
        <v>398</v>
      </c>
      <c r="B20" s="483"/>
      <c r="C20" s="204">
        <f t="shared" ref="C20:H20" si="3">C21+C22+C23+C26+C27+C30</f>
        <v>0</v>
      </c>
      <c r="D20" s="204">
        <f t="shared" si="3"/>
        <v>660000</v>
      </c>
      <c r="E20" s="204">
        <f t="shared" si="3"/>
        <v>660000</v>
      </c>
      <c r="F20" s="204">
        <f t="shared" si="3"/>
        <v>660000</v>
      </c>
      <c r="G20" s="204">
        <f t="shared" si="3"/>
        <v>660000</v>
      </c>
      <c r="H20" s="204">
        <f t="shared" si="3"/>
        <v>0</v>
      </c>
    </row>
    <row r="21" spans="1:8" s="206" customFormat="1" ht="18.95" customHeight="1">
      <c r="A21" s="495" t="s">
        <v>459</v>
      </c>
      <c r="B21" s="496"/>
      <c r="C21" s="211">
        <v>0</v>
      </c>
      <c r="D21" s="211">
        <v>660000</v>
      </c>
      <c r="E21" s="211">
        <f>C21+D21</f>
        <v>660000</v>
      </c>
      <c r="F21" s="211">
        <v>660000</v>
      </c>
      <c r="G21" s="211">
        <v>660000</v>
      </c>
      <c r="H21" s="211">
        <f>E21-F21</f>
        <v>0</v>
      </c>
    </row>
    <row r="22" spans="1:8" s="206" customFormat="1" ht="18.95" customHeight="1">
      <c r="A22" s="495" t="s">
        <v>460</v>
      </c>
      <c r="B22" s="496"/>
      <c r="C22" s="211">
        <v>0</v>
      </c>
      <c r="D22" s="211">
        <v>0</v>
      </c>
      <c r="E22" s="211">
        <f>C22+D22</f>
        <v>0</v>
      </c>
      <c r="F22" s="211">
        <v>0</v>
      </c>
      <c r="G22" s="211">
        <v>0</v>
      </c>
      <c r="H22" s="211">
        <f>E22-F22</f>
        <v>0</v>
      </c>
    </row>
    <row r="23" spans="1:8" s="206" customFormat="1" ht="18.95" customHeight="1">
      <c r="A23" s="495" t="s">
        <v>461</v>
      </c>
      <c r="B23" s="496"/>
      <c r="C23" s="211">
        <f t="shared" ref="C23:H23" si="4">SUM(C24:C25)</f>
        <v>0</v>
      </c>
      <c r="D23" s="211">
        <f t="shared" si="4"/>
        <v>0</v>
      </c>
      <c r="E23" s="211">
        <f t="shared" si="4"/>
        <v>0</v>
      </c>
      <c r="F23" s="211">
        <f t="shared" si="4"/>
        <v>0</v>
      </c>
      <c r="G23" s="211">
        <f t="shared" si="4"/>
        <v>0</v>
      </c>
      <c r="H23" s="211">
        <f t="shared" si="4"/>
        <v>0</v>
      </c>
    </row>
    <row r="24" spans="1:8" s="206" customFormat="1" ht="18.95" customHeight="1">
      <c r="A24" s="207"/>
      <c r="B24" s="208" t="s">
        <v>462</v>
      </c>
      <c r="C24" s="233">
        <v>0</v>
      </c>
      <c r="D24" s="233">
        <v>0</v>
      </c>
      <c r="E24" s="233">
        <f>C24+D24</f>
        <v>0</v>
      </c>
      <c r="F24" s="233">
        <v>0</v>
      </c>
      <c r="G24" s="233">
        <v>0</v>
      </c>
      <c r="H24" s="233">
        <f>E24-F24</f>
        <v>0</v>
      </c>
    </row>
    <row r="25" spans="1:8" s="206" customFormat="1" ht="18.95" customHeight="1">
      <c r="A25" s="207"/>
      <c r="B25" s="208" t="s">
        <v>463</v>
      </c>
      <c r="C25" s="233">
        <v>0</v>
      </c>
      <c r="D25" s="233">
        <v>0</v>
      </c>
      <c r="E25" s="233">
        <f>C25+D25</f>
        <v>0</v>
      </c>
      <c r="F25" s="233">
        <v>0</v>
      </c>
      <c r="G25" s="233">
        <v>0</v>
      </c>
      <c r="H25" s="233">
        <f>E25-F25</f>
        <v>0</v>
      </c>
    </row>
    <row r="26" spans="1:8" s="210" customFormat="1" ht="18.95" customHeight="1">
      <c r="A26" s="495" t="s">
        <v>464</v>
      </c>
      <c r="B26" s="496"/>
      <c r="C26" s="211">
        <v>0</v>
      </c>
      <c r="D26" s="211">
        <v>0</v>
      </c>
      <c r="E26" s="211">
        <f>C26+D26</f>
        <v>0</v>
      </c>
      <c r="F26" s="211">
        <v>0</v>
      </c>
      <c r="G26" s="211">
        <v>0</v>
      </c>
      <c r="H26" s="211">
        <f>E26-F26</f>
        <v>0</v>
      </c>
    </row>
    <row r="27" spans="1:8" s="206" customFormat="1" ht="18.95" customHeight="1">
      <c r="A27" s="495" t="s">
        <v>465</v>
      </c>
      <c r="B27" s="496"/>
      <c r="C27" s="211">
        <f t="shared" ref="C27:H27" si="5">SUM(C28:C29)</f>
        <v>0</v>
      </c>
      <c r="D27" s="211">
        <f t="shared" si="5"/>
        <v>0</v>
      </c>
      <c r="E27" s="211">
        <f t="shared" si="5"/>
        <v>0</v>
      </c>
      <c r="F27" s="211">
        <f t="shared" si="5"/>
        <v>0</v>
      </c>
      <c r="G27" s="211">
        <f t="shared" si="5"/>
        <v>0</v>
      </c>
      <c r="H27" s="211">
        <f t="shared" si="5"/>
        <v>0</v>
      </c>
    </row>
    <row r="28" spans="1:8" s="206" customFormat="1" ht="21" customHeight="1">
      <c r="A28" s="207"/>
      <c r="B28" s="208" t="s">
        <v>466</v>
      </c>
      <c r="C28" s="233">
        <v>0</v>
      </c>
      <c r="D28" s="233">
        <v>0</v>
      </c>
      <c r="E28" s="233">
        <f>C28+D28</f>
        <v>0</v>
      </c>
      <c r="F28" s="233">
        <v>0</v>
      </c>
      <c r="G28" s="233">
        <v>0</v>
      </c>
      <c r="H28" s="233">
        <f>E28-F28</f>
        <v>0</v>
      </c>
    </row>
    <row r="29" spans="1:8" s="206" customFormat="1" ht="18.95" customHeight="1">
      <c r="A29" s="207"/>
      <c r="B29" s="208" t="s">
        <v>467</v>
      </c>
      <c r="C29" s="233">
        <v>0</v>
      </c>
      <c r="D29" s="233">
        <v>0</v>
      </c>
      <c r="E29" s="233">
        <f>C29+D29</f>
        <v>0</v>
      </c>
      <c r="F29" s="233">
        <v>0</v>
      </c>
      <c r="G29" s="233">
        <v>0</v>
      </c>
      <c r="H29" s="233">
        <f>E29-F29</f>
        <v>0</v>
      </c>
    </row>
    <row r="30" spans="1:8" s="206" customFormat="1" ht="18.95" customHeight="1">
      <c r="A30" s="495" t="s">
        <v>468</v>
      </c>
      <c r="B30" s="496"/>
      <c r="C30" s="211">
        <v>0</v>
      </c>
      <c r="D30" s="211">
        <v>0</v>
      </c>
      <c r="E30" s="211">
        <f>C30+D30</f>
        <v>0</v>
      </c>
      <c r="F30" s="211">
        <v>0</v>
      </c>
      <c r="G30" s="211">
        <v>0</v>
      </c>
      <c r="H30" s="211">
        <f>E30-F30</f>
        <v>0</v>
      </c>
    </row>
    <row r="31" spans="1:8" s="206" customFormat="1" ht="9.9499999999999993" customHeight="1">
      <c r="A31" s="207"/>
      <c r="B31" s="208"/>
      <c r="C31" s="211"/>
      <c r="D31" s="211"/>
      <c r="E31" s="211"/>
      <c r="F31" s="211"/>
      <c r="G31" s="211"/>
      <c r="H31" s="211"/>
    </row>
    <row r="32" spans="1:8" s="210" customFormat="1" ht="18.95" customHeight="1">
      <c r="A32" s="497" t="s">
        <v>469</v>
      </c>
      <c r="B32" s="498"/>
      <c r="C32" s="234">
        <f t="shared" ref="C32:H32" si="6">C8+C20</f>
        <v>51437933</v>
      </c>
      <c r="D32" s="234">
        <f t="shared" si="6"/>
        <v>2254804</v>
      </c>
      <c r="E32" s="234">
        <f t="shared" si="6"/>
        <v>53692736</v>
      </c>
      <c r="F32" s="234">
        <f t="shared" si="6"/>
        <v>53629768</v>
      </c>
      <c r="G32" s="234">
        <f t="shared" si="6"/>
        <v>52036642</v>
      </c>
      <c r="H32" s="234">
        <f t="shared" si="6"/>
        <v>62968</v>
      </c>
    </row>
    <row r="33" spans="1:8">
      <c r="C33" s="199"/>
      <c r="D33" s="199"/>
      <c r="E33" s="199"/>
      <c r="F33" s="199"/>
      <c r="G33" s="199"/>
      <c r="H33" s="199"/>
    </row>
    <row r="34" spans="1:8">
      <c r="C34" s="199"/>
      <c r="D34" s="199"/>
      <c r="E34" s="199"/>
      <c r="F34" s="199"/>
      <c r="G34" s="199"/>
      <c r="H34" s="199"/>
    </row>
    <row r="38" spans="1:8" s="151" customFormat="1">
      <c r="A38" s="215"/>
      <c r="B38" s="156"/>
      <c r="C38" s="199"/>
      <c r="D38" s="199"/>
      <c r="E38" s="199"/>
      <c r="F38" s="199"/>
      <c r="G38" s="199"/>
      <c r="H38" s="199"/>
    </row>
  </sheetData>
  <mergeCells count="22">
    <mergeCell ref="A1:H1"/>
    <mergeCell ref="A2:H2"/>
    <mergeCell ref="A3:H3"/>
    <mergeCell ref="A4:H4"/>
    <mergeCell ref="A5:B7"/>
    <mergeCell ref="C5:G5"/>
    <mergeCell ref="H5:H6"/>
    <mergeCell ref="A8:B8"/>
    <mergeCell ref="A9:B9"/>
    <mergeCell ref="A10:B10"/>
    <mergeCell ref="A11:B11"/>
    <mergeCell ref="A14:B14"/>
    <mergeCell ref="A15:B15"/>
    <mergeCell ref="A27:B27"/>
    <mergeCell ref="A30:B30"/>
    <mergeCell ref="A32:B32"/>
    <mergeCell ref="A18:B18"/>
    <mergeCell ref="A20:B20"/>
    <mergeCell ref="A21:B21"/>
    <mergeCell ref="A22:B22"/>
    <mergeCell ref="A23:B23"/>
    <mergeCell ref="A26:B26"/>
  </mergeCells>
  <pageMargins left="0.70866141732283472" right="0.70866141732283472" top="0.74803149606299213" bottom="0.74803149606299213" header="0.31496062992125984" footer="0.31496062992125984"/>
  <pageSetup scale="85" orientation="landscape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>
      <selection sqref="A1:IV65536"/>
    </sheetView>
  </sheetViews>
  <sheetFormatPr baseColWidth="10" defaultRowHeight="11.25"/>
  <cols>
    <col min="1" max="1" width="3.7109375" style="156" customWidth="1"/>
    <col min="2" max="2" width="30.7109375" style="156" customWidth="1"/>
    <col min="3" max="3" width="27.42578125" style="156" customWidth="1"/>
    <col min="4" max="9" width="15.7109375" style="156" customWidth="1"/>
    <col min="10" max="10" width="11.42578125" style="156"/>
    <col min="11" max="11" width="11.7109375" style="156" bestFit="1" customWidth="1"/>
    <col min="12" max="16384" width="11.42578125" style="156"/>
  </cols>
  <sheetData>
    <row r="1" spans="1:11" ht="16.5" customHeight="1">
      <c r="A1" s="515" t="s">
        <v>116</v>
      </c>
      <c r="B1" s="516"/>
      <c r="C1" s="516"/>
      <c r="D1" s="516"/>
      <c r="E1" s="516"/>
      <c r="F1" s="516"/>
      <c r="G1" s="516"/>
      <c r="H1" s="516"/>
      <c r="I1" s="517"/>
    </row>
    <row r="2" spans="1:11" ht="15" customHeight="1">
      <c r="A2" s="518" t="s">
        <v>181</v>
      </c>
      <c r="B2" s="519"/>
      <c r="C2" s="519"/>
      <c r="D2" s="519"/>
      <c r="E2" s="519"/>
      <c r="F2" s="519"/>
      <c r="G2" s="519"/>
      <c r="H2" s="519"/>
      <c r="I2" s="520"/>
    </row>
    <row r="3" spans="1:11" ht="13.5" customHeight="1">
      <c r="A3" s="518" t="s">
        <v>470</v>
      </c>
      <c r="B3" s="519"/>
      <c r="C3" s="519"/>
      <c r="D3" s="519"/>
      <c r="E3" s="519"/>
      <c r="F3" s="519"/>
      <c r="G3" s="519"/>
      <c r="H3" s="519"/>
      <c r="I3" s="520"/>
    </row>
    <row r="4" spans="1:11" ht="13.5" customHeight="1">
      <c r="A4" s="453" t="s">
        <v>471</v>
      </c>
      <c r="B4" s="420"/>
      <c r="C4" s="420"/>
      <c r="D4" s="420"/>
      <c r="E4" s="420"/>
      <c r="F4" s="420"/>
      <c r="G4" s="420"/>
      <c r="H4" s="420"/>
      <c r="I4" s="454"/>
    </row>
    <row r="5" spans="1:11" s="127" customFormat="1" ht="15" customHeight="1">
      <c r="A5" s="453" t="s">
        <v>472</v>
      </c>
      <c r="B5" s="420"/>
      <c r="C5" s="420"/>
      <c r="D5" s="420"/>
      <c r="E5" s="420"/>
      <c r="F5" s="420"/>
      <c r="G5" s="420"/>
      <c r="H5" s="420"/>
      <c r="I5" s="454"/>
    </row>
    <row r="6" spans="1:11" s="127" customFormat="1" ht="9" customHeight="1">
      <c r="A6" s="235"/>
      <c r="B6" s="235"/>
      <c r="C6" s="235"/>
      <c r="D6" s="235"/>
      <c r="E6" s="235"/>
      <c r="F6" s="235"/>
      <c r="G6" s="235"/>
      <c r="H6" s="235"/>
      <c r="I6" s="235"/>
    </row>
    <row r="7" spans="1:11" ht="12" customHeight="1">
      <c r="A7" s="521" t="s">
        <v>473</v>
      </c>
      <c r="B7" s="522"/>
      <c r="C7" s="522"/>
      <c r="D7" s="506" t="s">
        <v>474</v>
      </c>
      <c r="E7" s="506" t="s">
        <v>475</v>
      </c>
      <c r="F7" s="506" t="s">
        <v>476</v>
      </c>
      <c r="G7" s="506" t="s">
        <v>477</v>
      </c>
      <c r="H7" s="506" t="s">
        <v>478</v>
      </c>
      <c r="I7" s="509" t="s">
        <v>479</v>
      </c>
    </row>
    <row r="8" spans="1:11">
      <c r="A8" s="523"/>
      <c r="B8" s="458"/>
      <c r="C8" s="458"/>
      <c r="D8" s="507" t="s">
        <v>233</v>
      </c>
      <c r="E8" s="507" t="s">
        <v>234</v>
      </c>
      <c r="F8" s="507" t="s">
        <v>234</v>
      </c>
      <c r="G8" s="507" t="s">
        <v>234</v>
      </c>
      <c r="H8" s="507" t="s">
        <v>234</v>
      </c>
      <c r="I8" s="510" t="s">
        <v>234</v>
      </c>
    </row>
    <row r="9" spans="1:11" ht="12" customHeight="1">
      <c r="A9" s="524"/>
      <c r="B9" s="525"/>
      <c r="C9" s="525"/>
      <c r="D9" s="508" t="s">
        <v>237</v>
      </c>
      <c r="E9" s="508" t="s">
        <v>238</v>
      </c>
      <c r="F9" s="508" t="s">
        <v>238</v>
      </c>
      <c r="G9" s="508" t="s">
        <v>238</v>
      </c>
      <c r="H9" s="508" t="s">
        <v>238</v>
      </c>
      <c r="I9" s="511" t="s">
        <v>238</v>
      </c>
    </row>
    <row r="10" spans="1:11" ht="15" customHeight="1">
      <c r="A10" s="512" t="s">
        <v>480</v>
      </c>
      <c r="B10" s="513"/>
      <c r="C10" s="514"/>
      <c r="D10" s="236">
        <f t="shared" ref="D10:I10" si="0">D11+D12+D13+D14+D15+D16+D17+D18+D19+D20+D21+D22</f>
        <v>194320459</v>
      </c>
      <c r="E10" s="236">
        <f t="shared" si="0"/>
        <v>202068581</v>
      </c>
      <c r="F10" s="236">
        <f t="shared" si="0"/>
        <v>212645753</v>
      </c>
      <c r="G10" s="236">
        <f t="shared" si="0"/>
        <v>223419506</v>
      </c>
      <c r="H10" s="236">
        <f t="shared" si="0"/>
        <v>235259144</v>
      </c>
      <c r="I10" s="236">
        <f t="shared" si="0"/>
        <v>258785057</v>
      </c>
      <c r="K10" s="163"/>
    </row>
    <row r="11" spans="1:11" ht="15" customHeight="1">
      <c r="A11" s="503" t="s">
        <v>244</v>
      </c>
      <c r="B11" s="504"/>
      <c r="C11" s="505"/>
      <c r="D11" s="237">
        <v>0</v>
      </c>
      <c r="E11" s="237">
        <v>0</v>
      </c>
      <c r="F11" s="237">
        <v>0</v>
      </c>
      <c r="G11" s="237">
        <v>0</v>
      </c>
      <c r="H11" s="237">
        <v>0</v>
      </c>
      <c r="I11" s="237">
        <v>0</v>
      </c>
      <c r="K11" s="163"/>
    </row>
    <row r="12" spans="1:11" ht="15" customHeight="1">
      <c r="A12" s="503" t="s">
        <v>245</v>
      </c>
      <c r="B12" s="504"/>
      <c r="C12" s="505"/>
      <c r="D12" s="237">
        <v>0</v>
      </c>
      <c r="E12" s="237">
        <v>0</v>
      </c>
      <c r="F12" s="237">
        <v>0</v>
      </c>
      <c r="G12" s="237">
        <v>0</v>
      </c>
      <c r="H12" s="237">
        <v>0</v>
      </c>
      <c r="I12" s="237">
        <v>0</v>
      </c>
      <c r="K12" s="163"/>
    </row>
    <row r="13" spans="1:11" ht="15" customHeight="1">
      <c r="A13" s="503" t="s">
        <v>246</v>
      </c>
      <c r="B13" s="504"/>
      <c r="C13" s="505"/>
      <c r="D13" s="237">
        <v>0</v>
      </c>
      <c r="E13" s="237">
        <v>0</v>
      </c>
      <c r="F13" s="237">
        <v>0</v>
      </c>
      <c r="G13" s="237">
        <v>0</v>
      </c>
      <c r="H13" s="237">
        <v>0</v>
      </c>
      <c r="I13" s="237">
        <v>0</v>
      </c>
      <c r="K13" s="163"/>
    </row>
    <row r="14" spans="1:11" ht="15" customHeight="1">
      <c r="A14" s="503" t="s">
        <v>247</v>
      </c>
      <c r="B14" s="504"/>
      <c r="C14" s="505"/>
      <c r="D14" s="237">
        <v>0</v>
      </c>
      <c r="E14" s="237">
        <v>0</v>
      </c>
      <c r="F14" s="237">
        <v>0</v>
      </c>
      <c r="G14" s="237">
        <v>0</v>
      </c>
      <c r="H14" s="237">
        <v>0</v>
      </c>
      <c r="I14" s="237">
        <v>0</v>
      </c>
      <c r="K14" s="163"/>
    </row>
    <row r="15" spans="1:11" ht="15" customHeight="1">
      <c r="A15" s="503" t="s">
        <v>248</v>
      </c>
      <c r="B15" s="504"/>
      <c r="C15" s="505"/>
      <c r="D15" s="237">
        <v>0</v>
      </c>
      <c r="E15" s="237">
        <v>0</v>
      </c>
      <c r="F15" s="237">
        <v>0</v>
      </c>
      <c r="G15" s="237">
        <v>0</v>
      </c>
      <c r="H15" s="237">
        <v>0</v>
      </c>
      <c r="I15" s="237">
        <v>0</v>
      </c>
      <c r="K15" s="163"/>
    </row>
    <row r="16" spans="1:11" ht="15" customHeight="1">
      <c r="A16" s="503" t="s">
        <v>249</v>
      </c>
      <c r="B16" s="504"/>
      <c r="C16" s="505"/>
      <c r="D16" s="237">
        <v>0</v>
      </c>
      <c r="E16" s="237">
        <v>0</v>
      </c>
      <c r="F16" s="237">
        <v>0</v>
      </c>
      <c r="G16" s="237">
        <v>0</v>
      </c>
      <c r="H16" s="237">
        <v>0</v>
      </c>
      <c r="I16" s="237">
        <v>0</v>
      </c>
      <c r="K16" s="163"/>
    </row>
    <row r="17" spans="1:11" ht="15" customHeight="1">
      <c r="A17" s="503" t="s">
        <v>250</v>
      </c>
      <c r="B17" s="504"/>
      <c r="C17" s="505"/>
      <c r="D17" s="237">
        <v>24840652</v>
      </c>
      <c r="E17" s="237">
        <v>23689082</v>
      </c>
      <c r="F17" s="237">
        <v>24873536</v>
      </c>
      <c r="G17" s="237">
        <v>26117213</v>
      </c>
      <c r="H17" s="237">
        <v>27423074</v>
      </c>
      <c r="I17" s="237">
        <v>30165381</v>
      </c>
      <c r="K17" s="163"/>
    </row>
    <row r="18" spans="1:11" ht="15" customHeight="1">
      <c r="A18" s="503" t="s">
        <v>251</v>
      </c>
      <c r="B18" s="504"/>
      <c r="C18" s="505"/>
      <c r="D18" s="237"/>
      <c r="E18" s="237">
        <v>7214836</v>
      </c>
      <c r="F18" s="237">
        <v>8049320</v>
      </c>
      <c r="G18" s="237">
        <v>8593252</v>
      </c>
      <c r="H18" s="237">
        <v>9691577</v>
      </c>
      <c r="I18" s="237">
        <v>10660734</v>
      </c>
      <c r="K18" s="163"/>
    </row>
    <row r="19" spans="1:11" ht="15" customHeight="1">
      <c r="A19" s="503" t="s">
        <v>481</v>
      </c>
      <c r="B19" s="504"/>
      <c r="C19" s="505"/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K19" s="163"/>
    </row>
    <row r="20" spans="1:11" ht="15" customHeight="1">
      <c r="A20" s="503" t="s">
        <v>482</v>
      </c>
      <c r="B20" s="504"/>
      <c r="C20" s="505"/>
      <c r="D20" s="237">
        <v>169479807</v>
      </c>
      <c r="E20" s="237">
        <v>171164663</v>
      </c>
      <c r="F20" s="237">
        <v>179722897</v>
      </c>
      <c r="G20" s="237">
        <v>188709041</v>
      </c>
      <c r="H20" s="237">
        <v>198144493</v>
      </c>
      <c r="I20" s="237">
        <v>217958942</v>
      </c>
      <c r="K20" s="163"/>
    </row>
    <row r="21" spans="1:11" ht="15" customHeight="1">
      <c r="A21" s="503" t="s">
        <v>270</v>
      </c>
      <c r="B21" s="504"/>
      <c r="C21" s="505"/>
      <c r="D21" s="237">
        <v>0</v>
      </c>
      <c r="E21" s="237">
        <v>0</v>
      </c>
      <c r="F21" s="237">
        <v>0</v>
      </c>
      <c r="G21" s="237">
        <v>0</v>
      </c>
      <c r="H21" s="237">
        <v>0</v>
      </c>
      <c r="I21" s="237">
        <v>0</v>
      </c>
      <c r="K21" s="163"/>
    </row>
    <row r="22" spans="1:11" ht="15" customHeight="1">
      <c r="A22" s="503" t="s">
        <v>483</v>
      </c>
      <c r="B22" s="504"/>
      <c r="C22" s="505"/>
      <c r="D22" s="237">
        <v>0</v>
      </c>
      <c r="E22" s="237">
        <v>0</v>
      </c>
      <c r="F22" s="237">
        <v>0</v>
      </c>
      <c r="G22" s="237">
        <v>0</v>
      </c>
      <c r="H22" s="237">
        <v>0</v>
      </c>
      <c r="I22" s="237">
        <v>0</v>
      </c>
      <c r="K22" s="163"/>
    </row>
    <row r="23" spans="1:11" ht="15" customHeight="1">
      <c r="A23" s="238"/>
      <c r="B23" s="149"/>
      <c r="C23" s="239"/>
      <c r="D23" s="240"/>
      <c r="E23" s="164"/>
      <c r="F23" s="164"/>
      <c r="G23" s="164"/>
      <c r="H23" s="164"/>
      <c r="I23" s="164"/>
      <c r="K23" s="163"/>
    </row>
    <row r="24" spans="1:11" ht="15" customHeight="1">
      <c r="A24" s="499" t="s">
        <v>484</v>
      </c>
      <c r="B24" s="447"/>
      <c r="C24" s="500"/>
      <c r="D24" s="240">
        <f t="shared" ref="D24:I24" si="1">D25+D26+D27+D28+D29</f>
        <v>0</v>
      </c>
      <c r="E24" s="240">
        <f t="shared" si="1"/>
        <v>0</v>
      </c>
      <c r="F24" s="240">
        <f t="shared" si="1"/>
        <v>0</v>
      </c>
      <c r="G24" s="240">
        <f t="shared" si="1"/>
        <v>0</v>
      </c>
      <c r="H24" s="240">
        <f t="shared" si="1"/>
        <v>0</v>
      </c>
      <c r="I24" s="240">
        <f t="shared" si="1"/>
        <v>0</v>
      </c>
      <c r="K24" s="163"/>
    </row>
    <row r="25" spans="1:11" ht="15" customHeight="1">
      <c r="A25" s="501" t="s">
        <v>485</v>
      </c>
      <c r="B25" s="439"/>
      <c r="C25" s="502"/>
      <c r="D25" s="237">
        <v>0</v>
      </c>
      <c r="E25" s="237">
        <v>0</v>
      </c>
      <c r="F25" s="237">
        <v>0</v>
      </c>
      <c r="G25" s="237">
        <v>0</v>
      </c>
      <c r="H25" s="237">
        <v>0</v>
      </c>
      <c r="I25" s="237">
        <v>0</v>
      </c>
      <c r="K25" s="163"/>
    </row>
    <row r="26" spans="1:11" ht="15" customHeight="1">
      <c r="A26" s="501" t="s">
        <v>486</v>
      </c>
      <c r="B26" s="439"/>
      <c r="C26" s="502"/>
      <c r="D26" s="237"/>
      <c r="E26" s="237">
        <v>0</v>
      </c>
      <c r="F26" s="237">
        <v>0</v>
      </c>
      <c r="G26" s="237">
        <v>0</v>
      </c>
      <c r="H26" s="237">
        <v>0</v>
      </c>
      <c r="I26" s="237">
        <v>0</v>
      </c>
      <c r="K26" s="163"/>
    </row>
    <row r="27" spans="1:11" ht="15" customHeight="1">
      <c r="A27" s="501" t="s">
        <v>487</v>
      </c>
      <c r="B27" s="439"/>
      <c r="C27" s="502"/>
      <c r="D27" s="237">
        <v>0</v>
      </c>
      <c r="E27" s="237">
        <v>0</v>
      </c>
      <c r="F27" s="237">
        <v>0</v>
      </c>
      <c r="G27" s="237">
        <v>0</v>
      </c>
      <c r="H27" s="237">
        <v>0</v>
      </c>
      <c r="I27" s="237">
        <v>0</v>
      </c>
      <c r="K27" s="163"/>
    </row>
    <row r="28" spans="1:11" ht="15" customHeight="1">
      <c r="A28" s="501" t="s">
        <v>488</v>
      </c>
      <c r="B28" s="439"/>
      <c r="C28" s="502"/>
      <c r="D28" s="237">
        <v>0</v>
      </c>
      <c r="E28" s="237">
        <v>0</v>
      </c>
      <c r="F28" s="237">
        <v>0</v>
      </c>
      <c r="G28" s="237">
        <v>0</v>
      </c>
      <c r="H28" s="237">
        <v>0</v>
      </c>
      <c r="I28" s="237">
        <v>0</v>
      </c>
      <c r="K28" s="163"/>
    </row>
    <row r="29" spans="1:11" ht="15" customHeight="1">
      <c r="A29" s="501" t="s">
        <v>489</v>
      </c>
      <c r="B29" s="439"/>
      <c r="C29" s="502"/>
      <c r="D29" s="237">
        <v>0</v>
      </c>
      <c r="E29" s="237">
        <v>0</v>
      </c>
      <c r="F29" s="237">
        <v>0</v>
      </c>
      <c r="G29" s="237">
        <v>0</v>
      </c>
      <c r="H29" s="237">
        <v>0</v>
      </c>
      <c r="I29" s="237">
        <v>0</v>
      </c>
      <c r="K29" s="163"/>
    </row>
    <row r="30" spans="1:11" ht="15" customHeight="1">
      <c r="A30" s="241"/>
      <c r="B30" s="193"/>
      <c r="C30" s="242"/>
      <c r="D30" s="240"/>
      <c r="E30" s="164"/>
      <c r="F30" s="164"/>
      <c r="G30" s="164"/>
      <c r="H30" s="164"/>
      <c r="I30" s="164"/>
      <c r="K30" s="163"/>
    </row>
    <row r="31" spans="1:11" ht="15" customHeight="1">
      <c r="A31" s="499" t="s">
        <v>490</v>
      </c>
      <c r="B31" s="447"/>
      <c r="C31" s="500"/>
      <c r="D31" s="240">
        <f>D32</f>
        <v>0</v>
      </c>
      <c r="E31" s="240">
        <f>SUM(E32)</f>
        <v>0</v>
      </c>
      <c r="F31" s="240">
        <f>SUM(F32)</f>
        <v>0</v>
      </c>
      <c r="G31" s="240">
        <f>SUM(G32)</f>
        <v>0</v>
      </c>
      <c r="H31" s="240">
        <f>SUM(H32)</f>
        <v>0</v>
      </c>
      <c r="I31" s="240">
        <f>SUM(I32)</f>
        <v>0</v>
      </c>
      <c r="K31" s="163"/>
    </row>
    <row r="32" spans="1:11" ht="15" customHeight="1">
      <c r="A32" s="501" t="s">
        <v>491</v>
      </c>
      <c r="B32" s="439"/>
      <c r="C32" s="502"/>
      <c r="D32" s="243"/>
      <c r="E32" s="180"/>
      <c r="F32" s="180"/>
      <c r="G32" s="180"/>
      <c r="H32" s="180"/>
      <c r="I32" s="180"/>
      <c r="K32" s="163"/>
    </row>
    <row r="33" spans="1:11" ht="15" customHeight="1">
      <c r="A33" s="501"/>
      <c r="B33" s="439"/>
      <c r="C33" s="502"/>
      <c r="D33" s="243"/>
      <c r="E33" s="180"/>
      <c r="F33" s="180"/>
      <c r="G33" s="180"/>
      <c r="H33" s="180"/>
      <c r="I33" s="180"/>
      <c r="K33" s="163"/>
    </row>
    <row r="34" spans="1:11" ht="15" customHeight="1">
      <c r="A34" s="499" t="s">
        <v>492</v>
      </c>
      <c r="B34" s="447"/>
      <c r="C34" s="500"/>
      <c r="D34" s="240">
        <f t="shared" ref="D34:I34" si="2">SUM(D10+D24+D31)</f>
        <v>194320459</v>
      </c>
      <c r="E34" s="240">
        <f t="shared" si="2"/>
        <v>202068581</v>
      </c>
      <c r="F34" s="240">
        <f t="shared" si="2"/>
        <v>212645753</v>
      </c>
      <c r="G34" s="240">
        <f t="shared" si="2"/>
        <v>223419506</v>
      </c>
      <c r="H34" s="240">
        <f t="shared" si="2"/>
        <v>235259144</v>
      </c>
      <c r="I34" s="240">
        <f t="shared" si="2"/>
        <v>258785057</v>
      </c>
      <c r="K34" s="163"/>
    </row>
    <row r="35" spans="1:11" ht="15" customHeight="1">
      <c r="A35" s="501"/>
      <c r="B35" s="439"/>
      <c r="C35" s="502"/>
      <c r="D35" s="240"/>
      <c r="E35" s="164"/>
      <c r="F35" s="164"/>
      <c r="G35" s="164"/>
      <c r="H35" s="164"/>
      <c r="I35" s="164"/>
      <c r="K35" s="163"/>
    </row>
    <row r="36" spans="1:11" ht="15" customHeight="1">
      <c r="A36" s="499" t="s">
        <v>493</v>
      </c>
      <c r="B36" s="447"/>
      <c r="C36" s="500"/>
      <c r="D36" s="240"/>
      <c r="E36" s="164"/>
      <c r="F36" s="164"/>
      <c r="G36" s="164"/>
      <c r="H36" s="164"/>
      <c r="I36" s="164"/>
      <c r="K36" s="163"/>
    </row>
    <row r="37" spans="1:11" ht="21.75" customHeight="1">
      <c r="A37" s="501" t="s">
        <v>494</v>
      </c>
      <c r="B37" s="439"/>
      <c r="C37" s="502"/>
      <c r="D37" s="237">
        <v>0</v>
      </c>
      <c r="E37" s="237">
        <v>0</v>
      </c>
      <c r="F37" s="237">
        <v>0</v>
      </c>
      <c r="G37" s="237">
        <v>0</v>
      </c>
      <c r="H37" s="237">
        <v>0</v>
      </c>
      <c r="I37" s="237">
        <v>0</v>
      </c>
      <c r="K37" s="163"/>
    </row>
    <row r="38" spans="1:11" ht="21.75" customHeight="1">
      <c r="A38" s="501" t="s">
        <v>495</v>
      </c>
      <c r="B38" s="439"/>
      <c r="C38" s="502"/>
      <c r="D38" s="237">
        <v>4295</v>
      </c>
      <c r="E38" s="237">
        <v>6415</v>
      </c>
      <c r="F38" s="237">
        <v>7698</v>
      </c>
      <c r="G38" s="237">
        <v>9237</v>
      </c>
      <c r="H38" s="237">
        <v>11085</v>
      </c>
      <c r="I38" s="237">
        <v>12193</v>
      </c>
      <c r="K38" s="163"/>
    </row>
    <row r="39" spans="1:11" ht="15" customHeight="1">
      <c r="A39" s="499" t="s">
        <v>496</v>
      </c>
      <c r="B39" s="447"/>
      <c r="C39" s="500"/>
      <c r="D39" s="240">
        <f t="shared" ref="D39:I39" si="3">D37+D38</f>
        <v>4295</v>
      </c>
      <c r="E39" s="240">
        <f t="shared" si="3"/>
        <v>6415</v>
      </c>
      <c r="F39" s="240">
        <f t="shared" si="3"/>
        <v>7698</v>
      </c>
      <c r="G39" s="240">
        <f t="shared" si="3"/>
        <v>9237</v>
      </c>
      <c r="H39" s="240">
        <f t="shared" si="3"/>
        <v>11085</v>
      </c>
      <c r="I39" s="240">
        <f t="shared" si="3"/>
        <v>12193</v>
      </c>
      <c r="K39" s="163"/>
    </row>
    <row r="40" spans="1:11" ht="15" customHeight="1">
      <c r="A40" s="244"/>
      <c r="B40" s="245"/>
      <c r="C40" s="246"/>
      <c r="D40" s="247"/>
      <c r="E40" s="182"/>
      <c r="F40" s="182"/>
      <c r="G40" s="182"/>
      <c r="H40" s="182"/>
      <c r="I40" s="182"/>
      <c r="K40" s="163"/>
    </row>
    <row r="41" spans="1:11" ht="12" customHeight="1">
      <c r="A41" s="183"/>
      <c r="B41" s="183"/>
      <c r="C41" s="183"/>
      <c r="D41" s="184"/>
      <c r="E41" s="184"/>
      <c r="F41" s="184"/>
      <c r="G41" s="184"/>
      <c r="H41" s="184"/>
      <c r="I41" s="184"/>
      <c r="K41" s="163"/>
    </row>
    <row r="42" spans="1:11" ht="12" customHeight="1">
      <c r="B42" s="163"/>
    </row>
    <row r="43" spans="1:11">
      <c r="B43" s="163"/>
    </row>
    <row r="44" spans="1:11" ht="12" customHeight="1">
      <c r="B44" s="163"/>
    </row>
    <row r="45" spans="1:11" ht="12" customHeight="1">
      <c r="B45" s="163"/>
    </row>
    <row r="46" spans="1:11" ht="12" customHeight="1">
      <c r="B46" s="163"/>
    </row>
    <row r="47" spans="1:11" ht="12" customHeight="1">
      <c r="B47" s="177"/>
    </row>
    <row r="48" spans="1:11" ht="12" customHeight="1"/>
    <row r="49" spans="1:9" ht="12" customHeight="1"/>
    <row r="50" spans="1:9" ht="12" customHeight="1"/>
    <row r="51" spans="1:9" ht="12" customHeight="1"/>
    <row r="52" spans="1:9" ht="12" customHeight="1"/>
    <row r="53" spans="1:9" ht="12" customHeight="1"/>
    <row r="54" spans="1:9" ht="12" customHeight="1"/>
    <row r="55" spans="1:9" ht="12" customHeight="1"/>
    <row r="56" spans="1:9" ht="12" customHeight="1">
      <c r="C56" s="156" t="s">
        <v>277</v>
      </c>
    </row>
    <row r="57" spans="1:9" ht="12" customHeight="1"/>
    <row r="58" spans="1:9" ht="12" customHeight="1"/>
    <row r="59" spans="1:9" ht="12" customHeight="1"/>
    <row r="60" spans="1:9" ht="12" customHeight="1"/>
    <row r="61" spans="1:9" ht="12" customHeight="1"/>
    <row r="62" spans="1:9" ht="12" customHeight="1"/>
    <row r="63" spans="1:9" s="178" customFormat="1" ht="12" customHeight="1">
      <c r="A63" s="156"/>
      <c r="B63" s="156"/>
      <c r="C63" s="156"/>
      <c r="D63" s="156"/>
      <c r="E63" s="156"/>
      <c r="F63" s="156"/>
      <c r="G63" s="156"/>
      <c r="H63" s="156"/>
      <c r="I63" s="156"/>
    </row>
    <row r="64" spans="1:9" ht="12" customHeight="1"/>
    <row r="65" ht="12" customHeight="1"/>
    <row r="66" ht="12" customHeight="1"/>
    <row r="67" ht="12" customHeight="1"/>
    <row r="69" ht="5.0999999999999996" customHeight="1"/>
    <row r="70" ht="6" customHeight="1"/>
  </sheetData>
  <mergeCells count="40">
    <mergeCell ref="A1:I1"/>
    <mergeCell ref="A2:I2"/>
    <mergeCell ref="A3:I3"/>
    <mergeCell ref="A4:I4"/>
    <mergeCell ref="A5:I5"/>
    <mergeCell ref="A7:C9"/>
    <mergeCell ref="D7:D9"/>
    <mergeCell ref="E7:E9"/>
    <mergeCell ref="F7:F9"/>
    <mergeCell ref="G7:G9"/>
    <mergeCell ref="H7:H9"/>
    <mergeCell ref="I7:I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4:C24"/>
    <mergeCell ref="A25:C25"/>
    <mergeCell ref="A26:C26"/>
    <mergeCell ref="A27:C27"/>
    <mergeCell ref="A28:C28"/>
    <mergeCell ref="A29:C29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workbookViewId="0">
      <selection activeCell="B35" sqref="B35"/>
    </sheetView>
  </sheetViews>
  <sheetFormatPr baseColWidth="10" defaultRowHeight="15"/>
  <cols>
    <col min="1" max="1" width="4.5703125" style="156" customWidth="1"/>
    <col min="2" max="2" width="57.28515625" style="156" customWidth="1"/>
    <col min="3" max="8" width="12.7109375" style="156" customWidth="1"/>
    <col min="9" max="16384" width="11.42578125" style="28"/>
  </cols>
  <sheetData>
    <row r="1" spans="1:8" ht="21" customHeight="1">
      <c r="A1" s="528" t="s">
        <v>116</v>
      </c>
      <c r="B1" s="529"/>
      <c r="C1" s="529"/>
      <c r="D1" s="529"/>
      <c r="E1" s="529"/>
      <c r="F1" s="529"/>
      <c r="G1" s="529"/>
      <c r="H1" s="530"/>
    </row>
    <row r="2" spans="1:8" ht="21" customHeight="1">
      <c r="A2" s="531" t="s">
        <v>497</v>
      </c>
      <c r="B2" s="532"/>
      <c r="C2" s="532"/>
      <c r="D2" s="532"/>
      <c r="E2" s="532"/>
      <c r="F2" s="532"/>
      <c r="G2" s="532"/>
      <c r="H2" s="533"/>
    </row>
    <row r="3" spans="1:8" ht="21" customHeight="1">
      <c r="A3" s="531" t="s">
        <v>498</v>
      </c>
      <c r="B3" s="532"/>
      <c r="C3" s="532"/>
      <c r="D3" s="532"/>
      <c r="E3" s="532"/>
      <c r="F3" s="532"/>
      <c r="G3" s="532"/>
      <c r="H3" s="533"/>
    </row>
    <row r="4" spans="1:8" s="151" customFormat="1" ht="7.5" customHeight="1">
      <c r="A4" s="200"/>
      <c r="B4" s="200"/>
      <c r="C4" s="200"/>
      <c r="D4" s="200"/>
      <c r="E4" s="200"/>
      <c r="F4" s="200"/>
      <c r="G4" s="200"/>
      <c r="H4" s="200"/>
    </row>
    <row r="5" spans="1:8" ht="27" customHeight="1">
      <c r="A5" s="534" t="s">
        <v>201</v>
      </c>
      <c r="B5" s="535"/>
      <c r="C5" s="248" t="s">
        <v>499</v>
      </c>
      <c r="D5" s="248" t="s">
        <v>475</v>
      </c>
      <c r="E5" s="248" t="s">
        <v>476</v>
      </c>
      <c r="F5" s="248" t="s">
        <v>477</v>
      </c>
      <c r="G5" s="248" t="s">
        <v>500</v>
      </c>
      <c r="H5" s="249" t="s">
        <v>479</v>
      </c>
    </row>
    <row r="6" spans="1:8" ht="15" customHeight="1">
      <c r="A6" s="446" t="s">
        <v>501</v>
      </c>
      <c r="B6" s="448"/>
      <c r="C6" s="189">
        <f t="shared" ref="C6:H6" si="0">SUM(C7:C15)</f>
        <v>194320459</v>
      </c>
      <c r="D6" s="189">
        <f t="shared" si="0"/>
        <v>169541677.90000001</v>
      </c>
      <c r="E6" s="189">
        <f t="shared" si="0"/>
        <v>185310749.69</v>
      </c>
      <c r="F6" s="189">
        <f t="shared" si="0"/>
        <v>202597378.66900006</v>
      </c>
      <c r="G6" s="189">
        <f t="shared" si="0"/>
        <v>221550331.53590009</v>
      </c>
      <c r="H6" s="189">
        <f t="shared" si="0"/>
        <v>243705364.68949008</v>
      </c>
    </row>
    <row r="7" spans="1:8" ht="15" customHeight="1">
      <c r="A7" s="250"/>
      <c r="B7" s="251" t="s">
        <v>316</v>
      </c>
      <c r="C7" s="252">
        <v>53032736</v>
      </c>
      <c r="D7" s="252">
        <f>5047931.06+45488071-383856</f>
        <v>50152146.060000002</v>
      </c>
      <c r="E7" s="252">
        <f>+D7*1.1-395032</f>
        <v>54772328.666000009</v>
      </c>
      <c r="F7" s="252">
        <f>+E7*1.1-414815.33</f>
        <v>59834746.202600017</v>
      </c>
      <c r="G7" s="252">
        <f>+F7*1.1-435595</f>
        <v>65382625.822860025</v>
      </c>
      <c r="H7" s="252">
        <f>+G7*1.1</f>
        <v>71920888.405146033</v>
      </c>
    </row>
    <row r="8" spans="1:8" ht="15" customHeight="1">
      <c r="A8" s="250"/>
      <c r="B8" s="251" t="s">
        <v>324</v>
      </c>
      <c r="C8" s="252">
        <v>23080173</v>
      </c>
      <c r="D8" s="252">
        <f>25058250+5941750+1563169.7-383856</f>
        <v>32179313.699999999</v>
      </c>
      <c r="E8" s="252">
        <f>+D8*1.1-395032</f>
        <v>35002213.07</v>
      </c>
      <c r="F8" s="252">
        <f>+E8*1.1-414815.33</f>
        <v>38087619.047000006</v>
      </c>
      <c r="G8" s="252">
        <f>+F8*1.1-435595</f>
        <v>41460785.951700009</v>
      </c>
      <c r="H8" s="252">
        <f>+G8*1.1</f>
        <v>45606864.546870016</v>
      </c>
    </row>
    <row r="9" spans="1:8" ht="15" customHeight="1">
      <c r="A9" s="250"/>
      <c r="B9" s="251" t="s">
        <v>334</v>
      </c>
      <c r="C9" s="252">
        <v>34701800</v>
      </c>
      <c r="D9" s="252">
        <f>3854727.73+12969720+19030280</f>
        <v>35854727.730000004</v>
      </c>
      <c r="E9" s="252">
        <f>+D9*1.1-395032</f>
        <v>39045168.503000006</v>
      </c>
      <c r="F9" s="252">
        <f>+E9*1.1-414815.33</f>
        <v>42534870.023300014</v>
      </c>
      <c r="G9" s="252">
        <f>+F9*1.1-435595</f>
        <v>46352762.02563002</v>
      </c>
      <c r="H9" s="252">
        <f>+G9*1.1</f>
        <v>50988038.228193022</v>
      </c>
    </row>
    <row r="10" spans="1:8" ht="15" customHeight="1">
      <c r="A10" s="250"/>
      <c r="B10" s="251" t="s">
        <v>347</v>
      </c>
      <c r="C10" s="252">
        <v>81203442</v>
      </c>
      <c r="D10" s="252">
        <f>37110940+260000+13486713.59-383856</f>
        <v>50473797.590000004</v>
      </c>
      <c r="E10" s="252">
        <f t="shared" ref="E10:G11" si="1">+D10*1.1</f>
        <v>55521177.349000007</v>
      </c>
      <c r="F10" s="252">
        <f t="shared" si="1"/>
        <v>61073295.083900012</v>
      </c>
      <c r="G10" s="252">
        <f t="shared" si="1"/>
        <v>67180624.592290014</v>
      </c>
      <c r="H10" s="252">
        <f>+G10*1.1</f>
        <v>73898687.051519021</v>
      </c>
    </row>
    <row r="11" spans="1:8" ht="15" customHeight="1">
      <c r="A11" s="250"/>
      <c r="B11" s="251" t="s">
        <v>357</v>
      </c>
      <c r="C11" s="252">
        <v>2302308</v>
      </c>
      <c r="D11" s="252">
        <f>888109.82-6417</f>
        <v>881692.82</v>
      </c>
      <c r="E11" s="252">
        <f t="shared" si="1"/>
        <v>969862.10200000007</v>
      </c>
      <c r="F11" s="252">
        <f t="shared" si="1"/>
        <v>1066848.3122000003</v>
      </c>
      <c r="G11" s="252">
        <f t="shared" si="1"/>
        <v>1173533.1434200003</v>
      </c>
      <c r="H11" s="252">
        <f>+G11*1.1</f>
        <v>1290886.4577620004</v>
      </c>
    </row>
    <row r="12" spans="1:8" ht="15" customHeight="1">
      <c r="A12" s="250"/>
      <c r="B12" s="251" t="s">
        <v>367</v>
      </c>
      <c r="C12" s="252">
        <v>0</v>
      </c>
      <c r="D12" s="252">
        <v>0</v>
      </c>
      <c r="E12" s="252">
        <v>0</v>
      </c>
      <c r="F12" s="252">
        <v>0</v>
      </c>
      <c r="G12" s="252">
        <v>0</v>
      </c>
      <c r="H12" s="252">
        <v>0</v>
      </c>
    </row>
    <row r="13" spans="1:8" ht="15" customHeight="1">
      <c r="A13" s="250"/>
      <c r="B13" s="251" t="s">
        <v>375</v>
      </c>
      <c r="C13" s="252">
        <v>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</row>
    <row r="14" spans="1:8" ht="15" customHeight="1">
      <c r="A14" s="253"/>
      <c r="B14" s="254" t="s">
        <v>383</v>
      </c>
      <c r="C14" s="252">
        <v>0</v>
      </c>
      <c r="D14" s="252">
        <v>0</v>
      </c>
      <c r="E14" s="252">
        <v>0</v>
      </c>
      <c r="F14" s="252">
        <v>0</v>
      </c>
      <c r="G14" s="252">
        <v>0</v>
      </c>
      <c r="H14" s="252">
        <v>0</v>
      </c>
    </row>
    <row r="15" spans="1:8" ht="15" customHeight="1" thickBot="1">
      <c r="A15" s="253"/>
      <c r="B15" s="255" t="s">
        <v>387</v>
      </c>
      <c r="C15" s="252">
        <v>0</v>
      </c>
      <c r="D15" s="252">
        <v>0</v>
      </c>
      <c r="E15" s="252">
        <v>0</v>
      </c>
      <c r="F15" s="252">
        <v>0</v>
      </c>
      <c r="G15" s="252">
        <v>0</v>
      </c>
      <c r="H15" s="252">
        <v>0</v>
      </c>
    </row>
    <row r="16" spans="1:8" ht="15" customHeight="1">
      <c r="A16" s="536" t="s">
        <v>502</v>
      </c>
      <c r="B16" s="536"/>
      <c r="C16" s="189">
        <f t="shared" ref="C16:H16" si="2">SUM(C17:C25)</f>
        <v>4295</v>
      </c>
      <c r="D16" s="189">
        <f t="shared" si="2"/>
        <v>7221251</v>
      </c>
      <c r="E16" s="189">
        <f t="shared" si="2"/>
        <v>8057018</v>
      </c>
      <c r="F16" s="189">
        <f t="shared" si="2"/>
        <v>8602489</v>
      </c>
      <c r="G16" s="189">
        <f t="shared" si="2"/>
        <v>9702662</v>
      </c>
      <c r="H16" s="189">
        <f t="shared" si="2"/>
        <v>10672927</v>
      </c>
    </row>
    <row r="17" spans="1:8" ht="15" customHeight="1">
      <c r="A17" s="250"/>
      <c r="B17" s="251" t="s">
        <v>316</v>
      </c>
      <c r="C17" s="252">
        <v>0</v>
      </c>
      <c r="D17" s="252">
        <v>0</v>
      </c>
      <c r="E17" s="252">
        <v>0</v>
      </c>
      <c r="F17" s="252">
        <v>0</v>
      </c>
      <c r="G17" s="252">
        <v>0</v>
      </c>
      <c r="H17" s="252">
        <v>0</v>
      </c>
    </row>
    <row r="18" spans="1:8" ht="15" customHeight="1">
      <c r="A18" s="253"/>
      <c r="B18" s="251" t="s">
        <v>324</v>
      </c>
      <c r="C18" s="252">
        <v>0</v>
      </c>
      <c r="D18" s="252">
        <v>0</v>
      </c>
      <c r="E18" s="252">
        <v>0</v>
      </c>
      <c r="F18" s="252">
        <v>0</v>
      </c>
      <c r="G18" s="252">
        <v>0</v>
      </c>
      <c r="H18" s="252">
        <v>0</v>
      </c>
    </row>
    <row r="19" spans="1:8" ht="15" customHeight="1">
      <c r="A19" s="250"/>
      <c r="B19" s="251" t="s">
        <v>334</v>
      </c>
      <c r="C19" s="252">
        <v>4295</v>
      </c>
      <c r="D19" s="252">
        <f>7214836+6415</f>
        <v>7221251</v>
      </c>
      <c r="E19" s="252">
        <f>8049320+7698</f>
        <v>8057018</v>
      </c>
      <c r="F19" s="252">
        <f>8593252+9237</f>
        <v>8602489</v>
      </c>
      <c r="G19" s="252">
        <f>9691577+11085</f>
        <v>9702662</v>
      </c>
      <c r="H19" s="252">
        <f>10660734+12193</f>
        <v>10672927</v>
      </c>
    </row>
    <row r="20" spans="1:8" ht="15" customHeight="1">
      <c r="A20" s="250"/>
      <c r="B20" s="251" t="s">
        <v>347</v>
      </c>
      <c r="C20" s="252">
        <v>0</v>
      </c>
      <c r="D20" s="252">
        <v>0</v>
      </c>
      <c r="E20" s="252">
        <v>0</v>
      </c>
      <c r="F20" s="252">
        <v>0</v>
      </c>
      <c r="G20" s="252">
        <v>0</v>
      </c>
      <c r="H20" s="252">
        <v>0</v>
      </c>
    </row>
    <row r="21" spans="1:8" ht="15" customHeight="1">
      <c r="A21" s="250"/>
      <c r="B21" s="251" t="s">
        <v>357</v>
      </c>
      <c r="C21" s="252">
        <v>0</v>
      </c>
      <c r="D21" s="252">
        <v>0</v>
      </c>
      <c r="E21" s="252">
        <v>0</v>
      </c>
      <c r="F21" s="252">
        <v>0</v>
      </c>
      <c r="G21" s="252">
        <v>0</v>
      </c>
      <c r="H21" s="252">
        <v>0</v>
      </c>
    </row>
    <row r="22" spans="1:8" ht="15" customHeight="1">
      <c r="A22" s="250"/>
      <c r="B22" s="251" t="s">
        <v>367</v>
      </c>
      <c r="C22" s="252">
        <v>0</v>
      </c>
      <c r="D22" s="252">
        <v>0</v>
      </c>
      <c r="E22" s="252">
        <v>0</v>
      </c>
      <c r="F22" s="252">
        <v>0</v>
      </c>
      <c r="G22" s="252">
        <v>0</v>
      </c>
      <c r="H22" s="252">
        <v>0</v>
      </c>
    </row>
    <row r="23" spans="1:8" ht="15" customHeight="1">
      <c r="A23" s="250"/>
      <c r="B23" s="251" t="s">
        <v>375</v>
      </c>
      <c r="C23" s="252">
        <v>0</v>
      </c>
      <c r="D23" s="252">
        <v>0</v>
      </c>
      <c r="E23" s="252">
        <v>0</v>
      </c>
      <c r="F23" s="252">
        <v>0</v>
      </c>
      <c r="G23" s="252">
        <v>0</v>
      </c>
      <c r="H23" s="252">
        <v>0</v>
      </c>
    </row>
    <row r="24" spans="1:8" ht="15" customHeight="1">
      <c r="A24" s="250"/>
      <c r="B24" s="254" t="s">
        <v>383</v>
      </c>
      <c r="C24" s="252">
        <v>0</v>
      </c>
      <c r="D24" s="252">
        <v>0</v>
      </c>
      <c r="E24" s="252">
        <v>0</v>
      </c>
      <c r="F24" s="252">
        <v>0</v>
      </c>
      <c r="G24" s="252">
        <v>0</v>
      </c>
      <c r="H24" s="252">
        <v>0</v>
      </c>
    </row>
    <row r="25" spans="1:8" ht="15" customHeight="1">
      <c r="A25" s="250"/>
      <c r="B25" s="254" t="s">
        <v>387</v>
      </c>
      <c r="C25" s="252">
        <v>0</v>
      </c>
      <c r="D25" s="252">
        <v>0</v>
      </c>
      <c r="E25" s="252">
        <v>0</v>
      </c>
      <c r="F25" s="252">
        <v>0</v>
      </c>
      <c r="G25" s="252">
        <v>0</v>
      </c>
      <c r="H25" s="252">
        <v>0</v>
      </c>
    </row>
    <row r="26" spans="1:8" ht="15" customHeight="1">
      <c r="A26" s="526" t="s">
        <v>503</v>
      </c>
      <c r="B26" s="527"/>
      <c r="C26" s="256">
        <f t="shared" ref="C26:H26" si="3">C6+C16</f>
        <v>194324754</v>
      </c>
      <c r="D26" s="256">
        <f t="shared" si="3"/>
        <v>176762928.90000001</v>
      </c>
      <c r="E26" s="256">
        <f t="shared" si="3"/>
        <v>193367767.69</v>
      </c>
      <c r="F26" s="256">
        <f t="shared" si="3"/>
        <v>211199867.66900006</v>
      </c>
      <c r="G26" s="256">
        <f t="shared" si="3"/>
        <v>231252993.53590009</v>
      </c>
      <c r="H26" s="256">
        <f t="shared" si="3"/>
        <v>254378291.68949008</v>
      </c>
    </row>
    <row r="27" spans="1:8" ht="15" customHeight="1">
      <c r="A27" s="28"/>
      <c r="B27" s="28"/>
      <c r="C27" s="28"/>
      <c r="D27" s="28"/>
      <c r="E27" s="28"/>
      <c r="F27" s="28"/>
      <c r="G27" s="28"/>
      <c r="H27" s="28"/>
    </row>
    <row r="28" spans="1:8">
      <c r="A28" s="28"/>
      <c r="B28" s="28"/>
      <c r="C28" s="28"/>
      <c r="D28" s="28"/>
      <c r="E28" s="28"/>
      <c r="F28" s="28"/>
      <c r="G28" s="28"/>
      <c r="H28" s="28"/>
    </row>
    <row r="29" spans="1:8">
      <c r="C29" s="199"/>
      <c r="D29" s="199"/>
      <c r="E29" s="199"/>
      <c r="F29" s="199"/>
      <c r="G29" s="199"/>
      <c r="H29" s="199"/>
    </row>
    <row r="31" spans="1:8">
      <c r="C31" s="199"/>
      <c r="D31" s="199"/>
      <c r="E31" s="199"/>
      <c r="F31" s="199"/>
      <c r="G31" s="199"/>
      <c r="H31" s="199"/>
    </row>
    <row r="49" spans="1:1">
      <c r="A49" s="156" t="s">
        <v>504</v>
      </c>
    </row>
  </sheetData>
  <mergeCells count="7">
    <mergeCell ref="A26:B26"/>
    <mergeCell ref="A1:H1"/>
    <mergeCell ref="A2:H2"/>
    <mergeCell ref="A3:H3"/>
    <mergeCell ref="A5:B5"/>
    <mergeCell ref="A6:B6"/>
    <mergeCell ref="A16:B16"/>
  </mergeCells>
  <pageMargins left="0.70866141732283472" right="0.70866141732283472" top="0.74803149606299213" bottom="0.74803149606299213" header="0.31496062992125984" footer="0.31496062992125984"/>
  <pageSetup scale="80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workbookViewId="0">
      <selection sqref="A1:IV65536"/>
    </sheetView>
  </sheetViews>
  <sheetFormatPr baseColWidth="10" defaultRowHeight="12"/>
  <cols>
    <col min="1" max="1" width="4.85546875" style="69" customWidth="1"/>
    <col min="2" max="2" width="28.140625" style="69" customWidth="1"/>
    <col min="3" max="3" width="18.85546875" style="69" customWidth="1"/>
    <col min="4" max="10" width="16.7109375" style="69" customWidth="1"/>
    <col min="11" max="11" width="11.42578125" style="5"/>
    <col min="12" max="12" width="19" style="5" customWidth="1"/>
    <col min="13" max="16384" width="11.42578125" style="5"/>
  </cols>
  <sheetData>
    <row r="1" spans="1:20" ht="20.100000000000001" customHeight="1">
      <c r="A1" s="400" t="s">
        <v>116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</row>
    <row r="2" spans="1:20" ht="20.100000000000001" customHeight="1">
      <c r="A2" s="400" t="s">
        <v>0</v>
      </c>
      <c r="B2" s="400"/>
      <c r="C2" s="400"/>
      <c r="D2" s="400"/>
      <c r="E2" s="400"/>
      <c r="F2" s="400"/>
      <c r="G2" s="400"/>
      <c r="H2" s="400"/>
      <c r="I2" s="400"/>
      <c r="J2" s="400"/>
      <c r="K2" s="396"/>
      <c r="L2" s="396"/>
      <c r="M2" s="396"/>
      <c r="N2" s="396"/>
      <c r="O2" s="396"/>
      <c r="P2" s="396"/>
      <c r="Q2" s="396"/>
      <c r="R2" s="396"/>
      <c r="S2" s="396"/>
      <c r="T2" s="396"/>
    </row>
    <row r="3" spans="1:20" ht="20.100000000000001" customHeight="1">
      <c r="A3" s="396" t="s">
        <v>117</v>
      </c>
      <c r="B3" s="396"/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</row>
    <row r="4" spans="1:20" ht="20.100000000000001" customHeight="1">
      <c r="A4" s="396" t="s">
        <v>118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</row>
    <row r="5" spans="1:20" ht="18" customHeight="1" thickBot="1">
      <c r="A5" s="396" t="s">
        <v>119</v>
      </c>
      <c r="B5" s="396"/>
      <c r="C5" s="396"/>
      <c r="D5" s="396"/>
      <c r="E5" s="396"/>
      <c r="F5" s="396"/>
      <c r="G5" s="396"/>
      <c r="H5" s="396"/>
      <c r="I5" s="396"/>
      <c r="J5" s="396"/>
      <c r="K5" s="397"/>
      <c r="L5" s="397"/>
      <c r="M5" s="397"/>
      <c r="N5" s="397"/>
      <c r="O5" s="397"/>
      <c r="P5" s="397"/>
      <c r="Q5" s="397"/>
      <c r="R5" s="397"/>
      <c r="S5" s="397"/>
      <c r="T5" s="397"/>
    </row>
    <row r="6" spans="1:20" ht="80.25" customHeight="1" thickBot="1">
      <c r="A6" s="398" t="s">
        <v>120</v>
      </c>
      <c r="B6" s="399"/>
      <c r="C6" s="399"/>
      <c r="D6" s="6" t="s">
        <v>121</v>
      </c>
      <c r="E6" s="7" t="s">
        <v>122</v>
      </c>
      <c r="F6" s="7" t="s">
        <v>123</v>
      </c>
      <c r="G6" s="7" t="s">
        <v>124</v>
      </c>
      <c r="H6" s="8" t="s">
        <v>125</v>
      </c>
      <c r="I6" s="8" t="s">
        <v>126</v>
      </c>
      <c r="J6" s="8" t="s">
        <v>127</v>
      </c>
    </row>
    <row r="7" spans="1:20" ht="18.75" customHeight="1">
      <c r="A7" s="392" t="s">
        <v>128</v>
      </c>
      <c r="B7" s="393"/>
      <c r="C7" s="393"/>
      <c r="D7" s="9">
        <f>D8+D17</f>
        <v>0</v>
      </c>
      <c r="E7" s="9">
        <f t="shared" ref="E7:J7" si="0">E8+E17</f>
        <v>0</v>
      </c>
      <c r="F7" s="9">
        <f t="shared" si="0"/>
        <v>0</v>
      </c>
      <c r="G7" s="9">
        <f t="shared" si="0"/>
        <v>0</v>
      </c>
      <c r="H7" s="9">
        <f t="shared" si="0"/>
        <v>0</v>
      </c>
      <c r="I7" s="9">
        <f t="shared" si="0"/>
        <v>0</v>
      </c>
      <c r="J7" s="10">
        <f t="shared" si="0"/>
        <v>0</v>
      </c>
    </row>
    <row r="8" spans="1:20" ht="15.95" customHeight="1">
      <c r="A8" s="11"/>
      <c r="B8" s="391" t="s">
        <v>129</v>
      </c>
      <c r="C8" s="391"/>
      <c r="D8" s="12">
        <f>SUM(D9:D15)</f>
        <v>0</v>
      </c>
      <c r="E8" s="13"/>
      <c r="F8" s="13"/>
      <c r="G8" s="13"/>
      <c r="H8" s="12">
        <f>SUM(H9:H15)</f>
        <v>0</v>
      </c>
      <c r="I8" s="12">
        <f>SUM(I9:I15)</f>
        <v>0</v>
      </c>
      <c r="J8" s="14">
        <f>SUM(J9:J15)</f>
        <v>0</v>
      </c>
    </row>
    <row r="9" spans="1:20" ht="15.95" customHeight="1">
      <c r="A9" s="15"/>
      <c r="B9" s="16" t="s">
        <v>130</v>
      </c>
      <c r="C9" s="17"/>
      <c r="D9" s="18">
        <v>0</v>
      </c>
      <c r="E9" s="19"/>
      <c r="F9" s="20"/>
      <c r="G9" s="20"/>
      <c r="H9" s="18">
        <v>0</v>
      </c>
      <c r="I9" s="18"/>
      <c r="J9" s="21"/>
    </row>
    <row r="10" spans="1:20" ht="15.95" customHeight="1">
      <c r="A10" s="15"/>
      <c r="B10" s="16" t="s">
        <v>130</v>
      </c>
      <c r="C10" s="17"/>
      <c r="D10" s="18">
        <v>0</v>
      </c>
      <c r="E10" s="19"/>
      <c r="F10" s="20"/>
      <c r="G10" s="20"/>
      <c r="H10" s="18">
        <v>0</v>
      </c>
      <c r="I10" s="18"/>
      <c r="J10" s="21"/>
    </row>
    <row r="11" spans="1:20" ht="15.95" customHeight="1">
      <c r="A11" s="15"/>
      <c r="B11" s="16" t="s">
        <v>130</v>
      </c>
      <c r="C11" s="17"/>
      <c r="D11" s="18">
        <v>0</v>
      </c>
      <c r="E11" s="19"/>
      <c r="F11" s="20"/>
      <c r="G11" s="20"/>
      <c r="H11" s="18">
        <v>0</v>
      </c>
      <c r="I11" s="18"/>
      <c r="J11" s="21"/>
    </row>
    <row r="12" spans="1:20" ht="15.95" customHeight="1">
      <c r="A12" s="15"/>
      <c r="B12" s="16" t="s">
        <v>130</v>
      </c>
      <c r="C12" s="17"/>
      <c r="D12" s="18">
        <v>0</v>
      </c>
      <c r="E12" s="19"/>
      <c r="F12" s="20"/>
      <c r="G12" s="20"/>
      <c r="H12" s="18">
        <v>0</v>
      </c>
      <c r="I12" s="18"/>
      <c r="J12" s="21"/>
    </row>
    <row r="13" spans="1:20" ht="15.95" customHeight="1">
      <c r="A13" s="15"/>
      <c r="B13" s="16" t="s">
        <v>130</v>
      </c>
      <c r="C13" s="17"/>
      <c r="D13" s="18">
        <v>0</v>
      </c>
      <c r="E13" s="19"/>
      <c r="F13" s="20"/>
      <c r="G13" s="20"/>
      <c r="H13" s="18">
        <v>0</v>
      </c>
      <c r="I13" s="18"/>
      <c r="J13" s="21"/>
    </row>
    <row r="14" spans="1:20" ht="15.95" customHeight="1">
      <c r="A14" s="15"/>
      <c r="B14" s="16" t="s">
        <v>131</v>
      </c>
      <c r="C14" s="16"/>
      <c r="D14" s="18">
        <v>0</v>
      </c>
      <c r="E14" s="19"/>
      <c r="F14" s="20"/>
      <c r="G14" s="20"/>
      <c r="H14" s="18">
        <v>0</v>
      </c>
      <c r="I14" s="18"/>
      <c r="J14" s="21"/>
    </row>
    <row r="15" spans="1:20" ht="15.95" customHeight="1">
      <c r="A15" s="15"/>
      <c r="B15" s="16" t="s">
        <v>132</v>
      </c>
      <c r="C15" s="16"/>
      <c r="D15" s="18">
        <v>0</v>
      </c>
      <c r="E15" s="19"/>
      <c r="F15" s="20"/>
      <c r="G15" s="20"/>
      <c r="H15" s="18">
        <v>0</v>
      </c>
      <c r="I15" s="18"/>
      <c r="J15" s="21"/>
    </row>
    <row r="16" spans="1:20" ht="15.95" customHeight="1">
      <c r="A16" s="22"/>
      <c r="B16" s="23"/>
      <c r="C16" s="23"/>
      <c r="D16" s="24"/>
      <c r="E16" s="24"/>
      <c r="F16" s="25"/>
      <c r="G16" s="25"/>
      <c r="H16" s="26"/>
      <c r="I16" s="26"/>
      <c r="J16" s="27"/>
      <c r="L16" s="28"/>
    </row>
    <row r="17" spans="1:10" ht="15.95" customHeight="1">
      <c r="A17" s="11"/>
      <c r="B17" s="29" t="s">
        <v>133</v>
      </c>
      <c r="C17" s="29"/>
      <c r="D17" s="12">
        <f>SUM(D18:D28)</f>
        <v>0</v>
      </c>
      <c r="E17" s="13"/>
      <c r="F17" s="30"/>
      <c r="G17" s="30"/>
      <c r="H17" s="31">
        <f>SUM(H18:H28)</f>
        <v>0</v>
      </c>
      <c r="I17" s="31">
        <f>SUM(I18:I28)</f>
        <v>0</v>
      </c>
      <c r="J17" s="32">
        <f>SUM(J18:J28)</f>
        <v>0</v>
      </c>
    </row>
    <row r="18" spans="1:10" ht="15.95" customHeight="1">
      <c r="A18" s="15"/>
      <c r="B18" s="16" t="s">
        <v>130</v>
      </c>
      <c r="C18" s="17"/>
      <c r="D18" s="18">
        <v>0</v>
      </c>
      <c r="E18" s="19"/>
      <c r="F18" s="20"/>
      <c r="G18" s="20"/>
      <c r="H18" s="18">
        <v>0</v>
      </c>
      <c r="I18" s="18"/>
      <c r="J18" s="21"/>
    </row>
    <row r="19" spans="1:10" ht="15.95" customHeight="1">
      <c r="A19" s="15"/>
      <c r="B19" s="16" t="s">
        <v>130</v>
      </c>
      <c r="C19" s="17"/>
      <c r="D19" s="18">
        <v>0</v>
      </c>
      <c r="E19" s="19"/>
      <c r="F19" s="20"/>
      <c r="G19" s="20"/>
      <c r="H19" s="18">
        <v>0</v>
      </c>
      <c r="I19" s="18"/>
      <c r="J19" s="21"/>
    </row>
    <row r="20" spans="1:10" ht="15.95" customHeight="1">
      <c r="A20" s="15"/>
      <c r="B20" s="16" t="s">
        <v>130</v>
      </c>
      <c r="C20" s="17"/>
      <c r="D20" s="18">
        <v>0</v>
      </c>
      <c r="E20" s="19"/>
      <c r="F20" s="20"/>
      <c r="G20" s="20"/>
      <c r="H20" s="18">
        <v>0</v>
      </c>
      <c r="I20" s="18"/>
      <c r="J20" s="21"/>
    </row>
    <row r="21" spans="1:10" ht="15.95" customHeight="1">
      <c r="A21" s="15"/>
      <c r="B21" s="16" t="s">
        <v>130</v>
      </c>
      <c r="C21" s="17"/>
      <c r="D21" s="18">
        <v>0</v>
      </c>
      <c r="E21" s="19"/>
      <c r="F21" s="20"/>
      <c r="G21" s="20"/>
      <c r="H21" s="18">
        <v>0</v>
      </c>
      <c r="I21" s="18"/>
      <c r="J21" s="21"/>
    </row>
    <row r="22" spans="1:10" ht="15.95" customHeight="1">
      <c r="A22" s="15"/>
      <c r="B22" s="16" t="s">
        <v>130</v>
      </c>
      <c r="C22" s="17"/>
      <c r="D22" s="18">
        <v>0</v>
      </c>
      <c r="E22" s="19"/>
      <c r="F22" s="20"/>
      <c r="G22" s="20"/>
      <c r="H22" s="18">
        <v>0</v>
      </c>
      <c r="I22" s="18"/>
      <c r="J22" s="21"/>
    </row>
    <row r="23" spans="1:10" ht="15.95" customHeight="1">
      <c r="A23" s="15"/>
      <c r="B23" s="16" t="s">
        <v>130</v>
      </c>
      <c r="C23" s="17"/>
      <c r="D23" s="18">
        <v>0</v>
      </c>
      <c r="E23" s="19"/>
      <c r="F23" s="20"/>
      <c r="G23" s="20"/>
      <c r="H23" s="18">
        <v>0</v>
      </c>
      <c r="I23" s="18"/>
      <c r="J23" s="21"/>
    </row>
    <row r="24" spans="1:10" ht="15.95" customHeight="1">
      <c r="A24" s="15"/>
      <c r="B24" s="16" t="s">
        <v>130</v>
      </c>
      <c r="C24" s="17"/>
      <c r="D24" s="18">
        <v>0</v>
      </c>
      <c r="E24" s="19"/>
      <c r="F24" s="20"/>
      <c r="G24" s="20"/>
      <c r="H24" s="18">
        <v>0</v>
      </c>
      <c r="I24" s="18"/>
      <c r="J24" s="33"/>
    </row>
    <row r="25" spans="1:10" ht="15.95" customHeight="1">
      <c r="A25" s="15"/>
      <c r="B25" s="16" t="s">
        <v>130</v>
      </c>
      <c r="C25" s="17"/>
      <c r="D25" s="18">
        <v>0</v>
      </c>
      <c r="E25" s="19"/>
      <c r="F25" s="20"/>
      <c r="G25" s="20"/>
      <c r="H25" s="18">
        <v>0</v>
      </c>
      <c r="I25" s="18"/>
      <c r="J25" s="33"/>
    </row>
    <row r="26" spans="1:10" ht="15.95" customHeight="1">
      <c r="A26" s="15"/>
      <c r="B26" s="16" t="s">
        <v>130</v>
      </c>
      <c r="C26" s="17"/>
      <c r="D26" s="18">
        <v>0</v>
      </c>
      <c r="E26" s="19"/>
      <c r="F26" s="20"/>
      <c r="G26" s="20"/>
      <c r="H26" s="18">
        <v>0</v>
      </c>
      <c r="I26" s="18"/>
      <c r="J26" s="33"/>
    </row>
    <row r="27" spans="1:10" ht="15.95" customHeight="1">
      <c r="A27" s="15"/>
      <c r="B27" s="16" t="s">
        <v>131</v>
      </c>
      <c r="C27" s="16"/>
      <c r="D27" s="18">
        <v>0</v>
      </c>
      <c r="E27" s="34"/>
      <c r="F27" s="35"/>
      <c r="G27" s="35"/>
      <c r="H27" s="18" t="s">
        <v>134</v>
      </c>
      <c r="I27" s="18"/>
      <c r="J27" s="33"/>
    </row>
    <row r="28" spans="1:10" ht="15.95" customHeight="1">
      <c r="A28" s="15"/>
      <c r="B28" s="16" t="s">
        <v>132</v>
      </c>
      <c r="C28" s="16"/>
      <c r="D28" s="18">
        <v>0</v>
      </c>
      <c r="E28" s="34"/>
      <c r="F28" s="35"/>
      <c r="G28" s="35"/>
      <c r="H28" s="18" t="s">
        <v>134</v>
      </c>
      <c r="I28" s="18"/>
      <c r="J28" s="33"/>
    </row>
    <row r="29" spans="1:10" ht="15.95" customHeight="1" thickBot="1">
      <c r="A29" s="15"/>
      <c r="B29" s="36"/>
      <c r="C29" s="36"/>
      <c r="D29" s="37"/>
      <c r="E29" s="19"/>
      <c r="F29" s="38"/>
      <c r="G29" s="38"/>
      <c r="H29" s="39"/>
      <c r="I29" s="39"/>
      <c r="J29" s="33"/>
    </row>
    <row r="30" spans="1:10" ht="15.95" customHeight="1">
      <c r="A30" s="392" t="s">
        <v>135</v>
      </c>
      <c r="B30" s="393"/>
      <c r="C30" s="393"/>
      <c r="D30" s="40">
        <v>0</v>
      </c>
      <c r="E30" s="41"/>
      <c r="F30" s="41"/>
      <c r="G30" s="41"/>
      <c r="H30" s="40">
        <v>0</v>
      </c>
      <c r="I30" s="40"/>
      <c r="J30" s="42"/>
    </row>
    <row r="31" spans="1:10" ht="15.95" customHeight="1" thickBot="1">
      <c r="A31" s="15"/>
      <c r="B31" s="43"/>
      <c r="C31" s="44"/>
      <c r="D31" s="45"/>
      <c r="E31" s="46"/>
      <c r="F31" s="20"/>
      <c r="G31" s="20"/>
      <c r="H31" s="18"/>
      <c r="I31" s="18"/>
      <c r="J31" s="47"/>
    </row>
    <row r="32" spans="1:10" ht="15.95" customHeight="1">
      <c r="A32" s="392" t="s">
        <v>136</v>
      </c>
      <c r="B32" s="393"/>
      <c r="C32" s="393"/>
      <c r="D32" s="40">
        <f>D7+D30</f>
        <v>0</v>
      </c>
      <c r="E32" s="40">
        <f t="shared" ref="E32:J32" si="1">E7+E30</f>
        <v>0</v>
      </c>
      <c r="F32" s="40">
        <f t="shared" si="1"/>
        <v>0</v>
      </c>
      <c r="G32" s="40">
        <f t="shared" si="1"/>
        <v>0</v>
      </c>
      <c r="H32" s="40">
        <f t="shared" si="1"/>
        <v>0</v>
      </c>
      <c r="I32" s="40">
        <f t="shared" si="1"/>
        <v>0</v>
      </c>
      <c r="J32" s="48">
        <f t="shared" si="1"/>
        <v>0</v>
      </c>
    </row>
    <row r="33" spans="1:12" ht="15.95" customHeight="1" thickBot="1">
      <c r="A33" s="15"/>
      <c r="B33" s="43"/>
      <c r="C33" s="44"/>
      <c r="D33" s="44"/>
      <c r="E33" s="16"/>
      <c r="F33" s="17"/>
      <c r="G33" s="17"/>
      <c r="H33" s="49"/>
      <c r="I33" s="49"/>
      <c r="J33" s="50"/>
    </row>
    <row r="34" spans="1:12" ht="15.95" customHeight="1">
      <c r="A34" s="392" t="s">
        <v>137</v>
      </c>
      <c r="B34" s="393"/>
      <c r="C34" s="393"/>
      <c r="D34" s="51">
        <f>SUM(D36:D38)</f>
        <v>0</v>
      </c>
      <c r="E34" s="51">
        <f t="shared" ref="E34:J34" si="2">SUM(E36:E38)</f>
        <v>0</v>
      </c>
      <c r="F34" s="51">
        <f t="shared" si="2"/>
        <v>0</v>
      </c>
      <c r="G34" s="51">
        <f t="shared" si="2"/>
        <v>0</v>
      </c>
      <c r="H34" s="51">
        <f t="shared" si="2"/>
        <v>0</v>
      </c>
      <c r="I34" s="51">
        <f t="shared" si="2"/>
        <v>0</v>
      </c>
      <c r="J34" s="52">
        <f t="shared" si="2"/>
        <v>0</v>
      </c>
    </row>
    <row r="35" spans="1:12" ht="15.95" customHeight="1">
      <c r="A35" s="15"/>
      <c r="B35" s="36"/>
      <c r="C35" s="36"/>
      <c r="D35" s="37"/>
      <c r="E35" s="19"/>
      <c r="F35" s="38"/>
      <c r="G35" s="38"/>
      <c r="H35" s="39"/>
      <c r="I35" s="39"/>
      <c r="J35" s="33"/>
    </row>
    <row r="36" spans="1:12" ht="15.95" customHeight="1">
      <c r="A36" s="15"/>
      <c r="B36" s="43" t="s">
        <v>138</v>
      </c>
      <c r="C36" s="44"/>
      <c r="D36" s="53"/>
      <c r="E36" s="54"/>
      <c r="F36" s="17"/>
      <c r="G36" s="17"/>
      <c r="H36" s="49"/>
      <c r="I36" s="49"/>
      <c r="J36" s="55"/>
    </row>
    <row r="37" spans="1:12" ht="15.95" customHeight="1">
      <c r="A37" s="15"/>
      <c r="B37" s="43" t="s">
        <v>139</v>
      </c>
      <c r="C37" s="44"/>
      <c r="D37" s="53"/>
      <c r="E37" s="54"/>
      <c r="F37" s="17"/>
      <c r="G37" s="17"/>
      <c r="H37" s="49"/>
      <c r="I37" s="49"/>
      <c r="J37" s="55"/>
    </row>
    <row r="38" spans="1:12" ht="15.95" customHeight="1">
      <c r="A38" s="15"/>
      <c r="B38" s="43" t="s">
        <v>140</v>
      </c>
      <c r="C38" s="44"/>
      <c r="D38" s="53"/>
      <c r="E38" s="54"/>
      <c r="F38" s="17"/>
      <c r="G38" s="17"/>
      <c r="H38" s="49"/>
      <c r="I38" s="49"/>
      <c r="J38" s="55"/>
    </row>
    <row r="39" spans="1:12" ht="15.95" customHeight="1" thickBot="1">
      <c r="A39" s="15"/>
      <c r="B39" s="43"/>
      <c r="C39" s="44"/>
      <c r="D39" s="44"/>
      <c r="E39" s="16"/>
      <c r="F39" s="17"/>
      <c r="G39" s="17"/>
      <c r="H39" s="49"/>
      <c r="I39" s="49"/>
      <c r="J39" s="50"/>
    </row>
    <row r="40" spans="1:12" ht="15.95" customHeight="1">
      <c r="A40" s="392" t="s">
        <v>141</v>
      </c>
      <c r="B40" s="393"/>
      <c r="C40" s="393"/>
      <c r="D40" s="51">
        <f>SUM(D42:D44)</f>
        <v>0</v>
      </c>
      <c r="E40" s="51">
        <f t="shared" ref="E40:J40" si="3">SUM(E42:E44)</f>
        <v>0</v>
      </c>
      <c r="F40" s="51">
        <f t="shared" si="3"/>
        <v>0</v>
      </c>
      <c r="G40" s="51">
        <f t="shared" si="3"/>
        <v>0</v>
      </c>
      <c r="H40" s="51">
        <f t="shared" si="3"/>
        <v>0</v>
      </c>
      <c r="I40" s="51">
        <f t="shared" si="3"/>
        <v>0</v>
      </c>
      <c r="J40" s="52">
        <f t="shared" si="3"/>
        <v>0</v>
      </c>
    </row>
    <row r="41" spans="1:12" ht="15.95" customHeight="1">
      <c r="A41" s="15"/>
      <c r="B41" s="36"/>
      <c r="C41" s="36"/>
      <c r="D41" s="46"/>
      <c r="E41" s="56"/>
      <c r="F41" s="57"/>
      <c r="G41" s="57"/>
      <c r="H41" s="58"/>
      <c r="I41" s="58"/>
      <c r="J41" s="47"/>
    </row>
    <row r="42" spans="1:12" ht="15.95" customHeight="1">
      <c r="A42" s="15"/>
      <c r="B42" s="43" t="s">
        <v>142</v>
      </c>
      <c r="C42" s="44"/>
      <c r="D42" s="53"/>
      <c r="E42" s="54"/>
      <c r="F42" s="17"/>
      <c r="G42" s="17"/>
      <c r="H42" s="49"/>
      <c r="I42" s="49"/>
      <c r="J42" s="55"/>
      <c r="L42" s="59"/>
    </row>
    <row r="43" spans="1:12" ht="15.95" customHeight="1">
      <c r="A43" s="15"/>
      <c r="B43" s="43" t="s">
        <v>143</v>
      </c>
      <c r="C43" s="44"/>
      <c r="D43" s="53"/>
      <c r="E43" s="54"/>
      <c r="F43" s="17"/>
      <c r="G43" s="17"/>
      <c r="H43" s="49"/>
      <c r="I43" s="49"/>
      <c r="J43" s="55"/>
    </row>
    <row r="44" spans="1:12" ht="15.95" customHeight="1">
      <c r="A44" s="15"/>
      <c r="B44" s="43" t="s">
        <v>144</v>
      </c>
      <c r="C44" s="44"/>
      <c r="D44" s="53"/>
      <c r="E44" s="54"/>
      <c r="F44" s="17"/>
      <c r="G44" s="17"/>
      <c r="H44" s="49"/>
      <c r="I44" s="49"/>
      <c r="J44" s="55"/>
    </row>
    <row r="45" spans="1:12" ht="12.75">
      <c r="A45" s="15"/>
      <c r="B45" s="43"/>
      <c r="C45" s="44"/>
      <c r="D45" s="44"/>
      <c r="E45" s="16"/>
      <c r="F45" s="17"/>
      <c r="G45" s="17"/>
      <c r="H45" s="49"/>
      <c r="I45" s="49"/>
      <c r="J45" s="50"/>
    </row>
    <row r="46" spans="1:12" ht="15" thickBot="1">
      <c r="A46" s="394" t="s">
        <v>145</v>
      </c>
      <c r="B46" s="395"/>
      <c r="C46" s="395"/>
      <c r="D46" s="60"/>
      <c r="E46" s="61"/>
      <c r="F46" s="62"/>
      <c r="G46" s="62"/>
      <c r="H46" s="63" t="e">
        <f>H16+#REF!+H30</f>
        <v>#REF!</v>
      </c>
      <c r="I46" s="63" t="e">
        <f>I16+#REF!+I30</f>
        <v>#REF!</v>
      </c>
      <c r="J46" s="64"/>
    </row>
    <row r="47" spans="1:12">
      <c r="A47" s="5"/>
      <c r="B47" s="388"/>
      <c r="C47" s="388"/>
      <c r="D47" s="388"/>
      <c r="E47" s="388"/>
      <c r="F47" s="388"/>
      <c r="G47" s="388"/>
      <c r="H47" s="388"/>
      <c r="I47" s="388"/>
      <c r="J47" s="388"/>
    </row>
    <row r="48" spans="1:12">
      <c r="A48" s="5"/>
      <c r="B48" s="16"/>
      <c r="C48" s="389"/>
      <c r="D48" s="389"/>
      <c r="E48" s="65"/>
      <c r="F48" s="5"/>
      <c r="G48" s="390"/>
      <c r="H48" s="390"/>
      <c r="I48" s="65"/>
      <c r="J48" s="65"/>
    </row>
    <row r="49" spans="1:10">
      <c r="A49" s="5"/>
      <c r="B49" s="66"/>
      <c r="C49" s="386"/>
      <c r="D49" s="386"/>
      <c r="E49" s="65"/>
      <c r="F49" s="65"/>
      <c r="G49" s="386"/>
      <c r="H49" s="386"/>
      <c r="I49" s="29"/>
      <c r="J49" s="65"/>
    </row>
    <row r="50" spans="1:10">
      <c r="A50" s="5"/>
      <c r="B50" s="67"/>
      <c r="C50" s="387"/>
      <c r="D50" s="387"/>
      <c r="E50" s="68"/>
      <c r="F50" s="68"/>
      <c r="G50" s="387"/>
      <c r="H50" s="387"/>
      <c r="I50" s="29"/>
      <c r="J50" s="65"/>
    </row>
    <row r="52" spans="1:10">
      <c r="C52" s="386"/>
      <c r="D52" s="386"/>
      <c r="E52" s="70"/>
      <c r="F52" s="70"/>
      <c r="G52" s="386"/>
      <c r="H52" s="386"/>
    </row>
    <row r="53" spans="1:10">
      <c r="C53" s="387"/>
      <c r="D53" s="387"/>
      <c r="E53" s="71"/>
      <c r="F53" s="71"/>
      <c r="G53" s="387"/>
      <c r="H53" s="387"/>
    </row>
  </sheetData>
  <mergeCells count="29">
    <mergeCell ref="A1:J1"/>
    <mergeCell ref="K1:T1"/>
    <mergeCell ref="A2:J2"/>
    <mergeCell ref="K2:T2"/>
    <mergeCell ref="A3:J3"/>
    <mergeCell ref="K3:T3"/>
    <mergeCell ref="A4:J4"/>
    <mergeCell ref="K4:T4"/>
    <mergeCell ref="A5:J5"/>
    <mergeCell ref="K5:T5"/>
    <mergeCell ref="A6:C6"/>
    <mergeCell ref="A7:C7"/>
    <mergeCell ref="G50:H50"/>
    <mergeCell ref="B8:C8"/>
    <mergeCell ref="A30:C30"/>
    <mergeCell ref="A32:C32"/>
    <mergeCell ref="A34:C34"/>
    <mergeCell ref="A40:C40"/>
    <mergeCell ref="A46:C46"/>
    <mergeCell ref="C52:D52"/>
    <mergeCell ref="G52:H52"/>
    <mergeCell ref="C53:D53"/>
    <mergeCell ref="G53:H53"/>
    <mergeCell ref="B47:J47"/>
    <mergeCell ref="C48:D48"/>
    <mergeCell ref="G48:H48"/>
    <mergeCell ref="C49:D49"/>
    <mergeCell ref="G49:H49"/>
    <mergeCell ref="C50:D50"/>
  </mergeCells>
  <pageMargins left="0.70866141732283472" right="0.70866141732283472" top="0.74803149606299213" bottom="0.74803149606299213" header="0.31496062992125984" footer="0.31496062992125984"/>
  <pageSetup scale="60" orientation="landscape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workbookViewId="0">
      <selection sqref="A1:IV65536"/>
    </sheetView>
  </sheetViews>
  <sheetFormatPr baseColWidth="10" defaultRowHeight="11.25"/>
  <cols>
    <col min="1" max="1" width="3.7109375" style="156" customWidth="1"/>
    <col min="2" max="2" width="30.7109375" style="156" customWidth="1"/>
    <col min="3" max="3" width="39" style="156" customWidth="1"/>
    <col min="4" max="9" width="15.7109375" style="156" customWidth="1"/>
    <col min="10" max="10" width="11.42578125" style="156"/>
    <col min="11" max="11" width="11.7109375" style="156" bestFit="1" customWidth="1"/>
    <col min="12" max="16384" width="11.42578125" style="156"/>
  </cols>
  <sheetData>
    <row r="1" spans="1:11" ht="18" customHeight="1">
      <c r="A1" s="515" t="s">
        <v>116</v>
      </c>
      <c r="B1" s="516"/>
      <c r="C1" s="516"/>
      <c r="D1" s="516"/>
      <c r="E1" s="516"/>
      <c r="F1" s="516"/>
      <c r="G1" s="516"/>
      <c r="H1" s="516"/>
      <c r="I1" s="517"/>
    </row>
    <row r="2" spans="1:11" ht="18" customHeight="1">
      <c r="A2" s="518" t="s">
        <v>181</v>
      </c>
      <c r="B2" s="519"/>
      <c r="C2" s="519"/>
      <c r="D2" s="519"/>
      <c r="E2" s="519"/>
      <c r="F2" s="519"/>
      <c r="G2" s="519"/>
      <c r="H2" s="519"/>
      <c r="I2" s="520"/>
    </row>
    <row r="3" spans="1:11" ht="18" customHeight="1">
      <c r="A3" s="518" t="s">
        <v>505</v>
      </c>
      <c r="B3" s="519"/>
      <c r="C3" s="519"/>
      <c r="D3" s="519"/>
      <c r="E3" s="519"/>
      <c r="F3" s="519"/>
      <c r="G3" s="519"/>
      <c r="H3" s="519"/>
      <c r="I3" s="520"/>
    </row>
    <row r="4" spans="1:11" s="127" customFormat="1" ht="18" customHeight="1" thickBot="1">
      <c r="A4" s="543" t="s">
        <v>471</v>
      </c>
      <c r="B4" s="544"/>
      <c r="C4" s="544"/>
      <c r="D4" s="544"/>
      <c r="E4" s="544"/>
      <c r="F4" s="544"/>
      <c r="G4" s="544"/>
      <c r="H4" s="544"/>
      <c r="I4" s="545"/>
    </row>
    <row r="5" spans="1:11" s="127" customFormat="1" ht="9" customHeight="1">
      <c r="A5" s="258"/>
      <c r="B5" s="258"/>
      <c r="C5" s="258"/>
      <c r="D5" s="259"/>
      <c r="E5" s="259"/>
      <c r="F5" s="259"/>
      <c r="G5" s="259"/>
      <c r="H5" s="259"/>
      <c r="I5" s="259"/>
    </row>
    <row r="6" spans="1:11" ht="13.5" customHeight="1">
      <c r="A6" s="458" t="s">
        <v>473</v>
      </c>
      <c r="B6" s="458"/>
      <c r="C6" s="458"/>
      <c r="D6" s="470" t="s">
        <v>506</v>
      </c>
      <c r="E6" s="470" t="s">
        <v>507</v>
      </c>
      <c r="F6" s="470" t="s">
        <v>508</v>
      </c>
      <c r="G6" s="470" t="s">
        <v>509</v>
      </c>
      <c r="H6" s="470" t="s">
        <v>510</v>
      </c>
      <c r="I6" s="470" t="s">
        <v>511</v>
      </c>
    </row>
    <row r="7" spans="1:11" ht="13.5" customHeight="1">
      <c r="A7" s="458"/>
      <c r="B7" s="458"/>
      <c r="C7" s="458"/>
      <c r="D7" s="507" t="s">
        <v>234</v>
      </c>
      <c r="E7" s="507" t="s">
        <v>234</v>
      </c>
      <c r="F7" s="507" t="s">
        <v>234</v>
      </c>
      <c r="G7" s="507" t="s">
        <v>234</v>
      </c>
      <c r="H7" s="507" t="s">
        <v>234</v>
      </c>
      <c r="I7" s="507" t="s">
        <v>234</v>
      </c>
    </row>
    <row r="8" spans="1:11" ht="13.5" customHeight="1">
      <c r="A8" s="546"/>
      <c r="B8" s="546"/>
      <c r="C8" s="546"/>
      <c r="D8" s="507" t="s">
        <v>238</v>
      </c>
      <c r="E8" s="507" t="s">
        <v>238</v>
      </c>
      <c r="F8" s="507" t="s">
        <v>238</v>
      </c>
      <c r="G8" s="507" t="s">
        <v>238</v>
      </c>
      <c r="H8" s="507" t="s">
        <v>238</v>
      </c>
      <c r="I8" s="507" t="s">
        <v>238</v>
      </c>
    </row>
    <row r="9" spans="1:11" ht="15" customHeight="1">
      <c r="A9" s="540" t="s">
        <v>480</v>
      </c>
      <c r="B9" s="541"/>
      <c r="C9" s="542"/>
      <c r="D9" s="169">
        <f t="shared" ref="D9:I9" si="0">D10+D11+D12+D13+D14+D15+D16+D17+D18+D19+D20+D21</f>
        <v>90631306</v>
      </c>
      <c r="E9" s="169">
        <f t="shared" si="0"/>
        <v>147323504</v>
      </c>
      <c r="F9" s="169">
        <f t="shared" si="0"/>
        <v>143395996</v>
      </c>
      <c r="G9" s="169">
        <f t="shared" si="0"/>
        <v>121061846</v>
      </c>
      <c r="H9" s="169">
        <f t="shared" si="0"/>
        <v>209619781</v>
      </c>
      <c r="I9" s="169">
        <f t="shared" si="0"/>
        <v>199422909</v>
      </c>
      <c r="K9" s="163"/>
    </row>
    <row r="10" spans="1:11" ht="15" customHeight="1">
      <c r="A10" s="537" t="s">
        <v>512</v>
      </c>
      <c r="B10" s="538"/>
      <c r="C10" s="539"/>
      <c r="D10" s="179">
        <v>0</v>
      </c>
      <c r="E10" s="179">
        <v>0</v>
      </c>
      <c r="F10" s="179">
        <v>0</v>
      </c>
      <c r="G10" s="179">
        <v>0</v>
      </c>
      <c r="H10" s="179">
        <v>0</v>
      </c>
      <c r="I10" s="179">
        <v>0</v>
      </c>
      <c r="K10" s="163"/>
    </row>
    <row r="11" spans="1:11" ht="15" customHeight="1">
      <c r="A11" s="537" t="s">
        <v>513</v>
      </c>
      <c r="B11" s="538"/>
      <c r="C11" s="539"/>
      <c r="D11" s="179">
        <v>0</v>
      </c>
      <c r="E11" s="179">
        <v>0</v>
      </c>
      <c r="F11" s="179">
        <v>0</v>
      </c>
      <c r="G11" s="179">
        <v>0</v>
      </c>
      <c r="H11" s="179">
        <v>0</v>
      </c>
      <c r="I11" s="179">
        <v>0</v>
      </c>
      <c r="K11" s="163"/>
    </row>
    <row r="12" spans="1:11" ht="15" customHeight="1">
      <c r="A12" s="537" t="s">
        <v>514</v>
      </c>
      <c r="B12" s="538"/>
      <c r="C12" s="539"/>
      <c r="D12" s="179">
        <v>0</v>
      </c>
      <c r="E12" s="179">
        <v>0</v>
      </c>
      <c r="F12" s="179">
        <v>0</v>
      </c>
      <c r="G12" s="179">
        <v>0</v>
      </c>
      <c r="H12" s="179">
        <v>0</v>
      </c>
      <c r="I12" s="179">
        <v>0</v>
      </c>
      <c r="K12" s="163"/>
    </row>
    <row r="13" spans="1:11" ht="15" customHeight="1">
      <c r="A13" s="537" t="s">
        <v>515</v>
      </c>
      <c r="B13" s="538"/>
      <c r="C13" s="539"/>
      <c r="D13" s="179">
        <v>0</v>
      </c>
      <c r="E13" s="179">
        <v>0</v>
      </c>
      <c r="F13" s="179">
        <v>0</v>
      </c>
      <c r="G13" s="179">
        <v>0</v>
      </c>
      <c r="H13" s="179">
        <v>0</v>
      </c>
      <c r="I13" s="179">
        <v>0</v>
      </c>
      <c r="K13" s="163"/>
    </row>
    <row r="14" spans="1:11" ht="15" customHeight="1">
      <c r="A14" s="537" t="s">
        <v>516</v>
      </c>
      <c r="B14" s="538"/>
      <c r="C14" s="539"/>
      <c r="D14" s="179">
        <v>0</v>
      </c>
      <c r="E14" s="179">
        <v>0</v>
      </c>
      <c r="F14" s="179">
        <v>0</v>
      </c>
      <c r="G14" s="179">
        <v>0</v>
      </c>
      <c r="H14" s="179">
        <v>0</v>
      </c>
      <c r="I14" s="179">
        <v>0</v>
      </c>
      <c r="K14" s="163"/>
    </row>
    <row r="15" spans="1:11" ht="15" customHeight="1">
      <c r="A15" s="537" t="s">
        <v>517</v>
      </c>
      <c r="B15" s="538"/>
      <c r="C15" s="539"/>
      <c r="D15" s="179">
        <v>0</v>
      </c>
      <c r="E15" s="179">
        <v>0</v>
      </c>
      <c r="F15" s="179">
        <v>0</v>
      </c>
      <c r="G15" s="179">
        <v>0</v>
      </c>
      <c r="H15" s="179">
        <v>0</v>
      </c>
      <c r="I15" s="179">
        <v>0</v>
      </c>
      <c r="K15" s="163"/>
    </row>
    <row r="16" spans="1:11" ht="15" customHeight="1">
      <c r="A16" s="537" t="s">
        <v>518</v>
      </c>
      <c r="B16" s="538"/>
      <c r="C16" s="539"/>
      <c r="D16" s="179">
        <v>11806602</v>
      </c>
      <c r="E16" s="179">
        <v>14860411</v>
      </c>
      <c r="F16" s="179">
        <v>17483102</v>
      </c>
      <c r="G16" s="179">
        <v>18165404</v>
      </c>
      <c r="H16" s="179">
        <v>20735799</v>
      </c>
      <c r="I16" s="179">
        <v>24840652</v>
      </c>
      <c r="K16" s="163"/>
    </row>
    <row r="17" spans="1:11" ht="15" customHeight="1">
      <c r="A17" s="537" t="s">
        <v>519</v>
      </c>
      <c r="B17" s="538"/>
      <c r="C17" s="539"/>
      <c r="D17" s="179">
        <v>9159793</v>
      </c>
      <c r="E17" s="179">
        <v>53556440</v>
      </c>
      <c r="F17" s="179">
        <v>24424426</v>
      </c>
      <c r="G17" s="179">
        <v>5238942</v>
      </c>
      <c r="H17" s="179">
        <v>39854188</v>
      </c>
      <c r="I17" s="179">
        <v>5102450</v>
      </c>
      <c r="K17" s="163"/>
    </row>
    <row r="18" spans="1:11" ht="15" customHeight="1">
      <c r="A18" s="537" t="s">
        <v>520</v>
      </c>
      <c r="B18" s="538"/>
      <c r="C18" s="539"/>
      <c r="D18" s="179">
        <v>0</v>
      </c>
      <c r="E18" s="179">
        <v>0</v>
      </c>
      <c r="F18" s="179">
        <v>0</v>
      </c>
      <c r="G18" s="179">
        <v>0</v>
      </c>
      <c r="H18" s="179">
        <v>0</v>
      </c>
      <c r="I18" s="179">
        <v>0</v>
      </c>
      <c r="K18" s="163"/>
    </row>
    <row r="19" spans="1:11" ht="15" customHeight="1">
      <c r="A19" s="537" t="s">
        <v>521</v>
      </c>
      <c r="B19" s="538"/>
      <c r="C19" s="539"/>
      <c r="D19" s="179">
        <v>69664911</v>
      </c>
      <c r="E19" s="179">
        <v>78906653</v>
      </c>
      <c r="F19" s="179">
        <v>101488468</v>
      </c>
      <c r="G19" s="179">
        <v>97657500</v>
      </c>
      <c r="H19" s="179">
        <v>149029794</v>
      </c>
      <c r="I19" s="179">
        <v>169479807</v>
      </c>
      <c r="K19" s="163"/>
    </row>
    <row r="20" spans="1:11" ht="15" customHeight="1">
      <c r="A20" s="537" t="s">
        <v>522</v>
      </c>
      <c r="B20" s="538"/>
      <c r="C20" s="539"/>
      <c r="D20" s="179">
        <v>0</v>
      </c>
      <c r="E20" s="179">
        <v>0</v>
      </c>
      <c r="F20" s="179">
        <v>0</v>
      </c>
      <c r="G20" s="179">
        <v>0</v>
      </c>
      <c r="H20" s="179">
        <v>0</v>
      </c>
      <c r="I20" s="179">
        <v>0</v>
      </c>
      <c r="K20" s="163"/>
    </row>
    <row r="21" spans="1:11" ht="15" customHeight="1">
      <c r="A21" s="537" t="s">
        <v>523</v>
      </c>
      <c r="B21" s="538"/>
      <c r="C21" s="539"/>
      <c r="D21" s="179">
        <v>0</v>
      </c>
      <c r="E21" s="179">
        <v>0</v>
      </c>
      <c r="F21" s="179">
        <v>0</v>
      </c>
      <c r="G21" s="179">
        <v>0</v>
      </c>
      <c r="H21" s="179">
        <v>0</v>
      </c>
      <c r="I21" s="179">
        <v>0</v>
      </c>
      <c r="K21" s="163"/>
    </row>
    <row r="22" spans="1:11" ht="12" customHeight="1">
      <c r="A22" s="260"/>
      <c r="B22" s="261"/>
      <c r="C22" s="262"/>
      <c r="D22" s="164"/>
      <c r="E22" s="164"/>
      <c r="F22" s="164"/>
      <c r="G22" s="164"/>
      <c r="H22" s="164"/>
      <c r="I22" s="164"/>
      <c r="K22" s="163"/>
    </row>
    <row r="23" spans="1:11" ht="15" customHeight="1">
      <c r="A23" s="446" t="s">
        <v>524</v>
      </c>
      <c r="B23" s="447"/>
      <c r="C23" s="448"/>
      <c r="D23" s="164">
        <f t="shared" ref="D23:I23" si="1">D24+D25+D26+D27+D28</f>
        <v>0</v>
      </c>
      <c r="E23" s="164">
        <f t="shared" si="1"/>
        <v>0</v>
      </c>
      <c r="F23" s="164">
        <f t="shared" si="1"/>
        <v>0</v>
      </c>
      <c r="G23" s="164">
        <f t="shared" si="1"/>
        <v>0</v>
      </c>
      <c r="H23" s="164">
        <f t="shared" si="1"/>
        <v>0</v>
      </c>
      <c r="I23" s="164">
        <f t="shared" si="1"/>
        <v>0</v>
      </c>
      <c r="K23" s="163"/>
    </row>
    <row r="24" spans="1:11" ht="15" customHeight="1">
      <c r="A24" s="438" t="s">
        <v>525</v>
      </c>
      <c r="B24" s="439"/>
      <c r="C24" s="440"/>
      <c r="D24" s="179">
        <v>0</v>
      </c>
      <c r="E24" s="179">
        <v>0</v>
      </c>
      <c r="F24" s="179">
        <v>0</v>
      </c>
      <c r="G24" s="179">
        <v>0</v>
      </c>
      <c r="H24" s="179">
        <v>0</v>
      </c>
      <c r="I24" s="179">
        <v>0</v>
      </c>
      <c r="K24" s="163"/>
    </row>
    <row r="25" spans="1:11" ht="15" customHeight="1">
      <c r="A25" s="438" t="s">
        <v>526</v>
      </c>
      <c r="B25" s="439"/>
      <c r="C25" s="440"/>
      <c r="D25" s="179">
        <v>0</v>
      </c>
      <c r="E25" s="179">
        <v>0</v>
      </c>
      <c r="F25" s="179">
        <v>0</v>
      </c>
      <c r="G25" s="179">
        <v>0</v>
      </c>
      <c r="H25" s="179">
        <v>0</v>
      </c>
      <c r="I25" s="179">
        <v>0</v>
      </c>
      <c r="K25" s="163"/>
    </row>
    <row r="26" spans="1:11" ht="15" customHeight="1">
      <c r="A26" s="438" t="s">
        <v>527</v>
      </c>
      <c r="B26" s="439"/>
      <c r="C26" s="440"/>
      <c r="D26" s="179">
        <v>0</v>
      </c>
      <c r="E26" s="179">
        <v>0</v>
      </c>
      <c r="F26" s="179">
        <v>0</v>
      </c>
      <c r="G26" s="179">
        <v>0</v>
      </c>
      <c r="H26" s="179">
        <v>0</v>
      </c>
      <c r="I26" s="179">
        <v>0</v>
      </c>
      <c r="K26" s="163"/>
    </row>
    <row r="27" spans="1:11" ht="15" customHeight="1">
      <c r="A27" s="438" t="s">
        <v>528</v>
      </c>
      <c r="B27" s="439"/>
      <c r="C27" s="440"/>
      <c r="D27" s="179">
        <v>0</v>
      </c>
      <c r="E27" s="179">
        <v>0</v>
      </c>
      <c r="F27" s="179">
        <v>0</v>
      </c>
      <c r="G27" s="179">
        <v>0</v>
      </c>
      <c r="H27" s="179">
        <v>0</v>
      </c>
      <c r="I27" s="179">
        <v>0</v>
      </c>
      <c r="K27" s="163"/>
    </row>
    <row r="28" spans="1:11" ht="15" customHeight="1">
      <c r="A28" s="438" t="s">
        <v>529</v>
      </c>
      <c r="B28" s="439"/>
      <c r="C28" s="440"/>
      <c r="D28" s="179">
        <v>0</v>
      </c>
      <c r="E28" s="179">
        <v>0</v>
      </c>
      <c r="F28" s="179">
        <v>0</v>
      </c>
      <c r="G28" s="179">
        <v>0</v>
      </c>
      <c r="H28" s="179">
        <v>0</v>
      </c>
      <c r="I28" s="179">
        <v>0</v>
      </c>
      <c r="K28" s="163"/>
    </row>
    <row r="29" spans="1:11" ht="12" customHeight="1">
      <c r="A29" s="165"/>
      <c r="B29" s="439"/>
      <c r="C29" s="440"/>
      <c r="D29" s="180"/>
      <c r="E29" s="180"/>
      <c r="F29" s="180"/>
      <c r="G29" s="180"/>
      <c r="H29" s="180"/>
      <c r="I29" s="180"/>
      <c r="K29" s="163"/>
    </row>
    <row r="30" spans="1:11" ht="15" customHeight="1">
      <c r="A30" s="446" t="s">
        <v>530</v>
      </c>
      <c r="B30" s="447"/>
      <c r="C30" s="448"/>
      <c r="D30" s="164">
        <f t="shared" ref="D30:I30" si="2">D31</f>
        <v>0</v>
      </c>
      <c r="E30" s="164">
        <f t="shared" si="2"/>
        <v>0</v>
      </c>
      <c r="F30" s="164">
        <f t="shared" si="2"/>
        <v>0</v>
      </c>
      <c r="G30" s="164">
        <f t="shared" si="2"/>
        <v>0</v>
      </c>
      <c r="H30" s="164">
        <f t="shared" si="2"/>
        <v>0</v>
      </c>
      <c r="I30" s="164">
        <f t="shared" si="2"/>
        <v>0</v>
      </c>
      <c r="K30" s="163"/>
    </row>
    <row r="31" spans="1:11" ht="15" customHeight="1">
      <c r="A31" s="438" t="s">
        <v>531</v>
      </c>
      <c r="B31" s="439"/>
      <c r="C31" s="440"/>
      <c r="D31" s="179">
        <v>0</v>
      </c>
      <c r="E31" s="179">
        <v>0</v>
      </c>
      <c r="F31" s="179">
        <v>0</v>
      </c>
      <c r="G31" s="179">
        <v>0</v>
      </c>
      <c r="H31" s="179">
        <v>0</v>
      </c>
      <c r="I31" s="179">
        <v>0</v>
      </c>
      <c r="K31" s="163"/>
    </row>
    <row r="32" spans="1:11" ht="12" customHeight="1">
      <c r="A32" s="446"/>
      <c r="B32" s="447"/>
      <c r="C32" s="448"/>
      <c r="D32" s="180"/>
      <c r="E32" s="180"/>
      <c r="F32" s="180"/>
      <c r="G32" s="180"/>
      <c r="H32" s="180"/>
      <c r="I32" s="180"/>
      <c r="K32" s="163"/>
    </row>
    <row r="33" spans="1:11" ht="15" customHeight="1">
      <c r="A33" s="446" t="s">
        <v>532</v>
      </c>
      <c r="B33" s="447"/>
      <c r="C33" s="448"/>
      <c r="D33" s="164">
        <f t="shared" ref="D33:I33" si="3">D9+D23+D30</f>
        <v>90631306</v>
      </c>
      <c r="E33" s="164">
        <f t="shared" si="3"/>
        <v>147323504</v>
      </c>
      <c r="F33" s="164">
        <f t="shared" si="3"/>
        <v>143395996</v>
      </c>
      <c r="G33" s="164">
        <f t="shared" si="3"/>
        <v>121061846</v>
      </c>
      <c r="H33" s="164">
        <f t="shared" si="3"/>
        <v>209619781</v>
      </c>
      <c r="I33" s="164">
        <f t="shared" si="3"/>
        <v>199422909</v>
      </c>
      <c r="K33" s="163"/>
    </row>
    <row r="34" spans="1:11" ht="12" customHeight="1">
      <c r="A34" s="446"/>
      <c r="B34" s="447"/>
      <c r="C34" s="448"/>
      <c r="D34" s="164"/>
      <c r="E34" s="164"/>
      <c r="F34" s="164"/>
      <c r="G34" s="164"/>
      <c r="H34" s="164"/>
      <c r="I34" s="164"/>
      <c r="K34" s="163"/>
    </row>
    <row r="35" spans="1:11" ht="15" customHeight="1">
      <c r="A35" s="446" t="s">
        <v>533</v>
      </c>
      <c r="B35" s="447"/>
      <c r="C35" s="448"/>
      <c r="D35" s="164"/>
      <c r="E35" s="164"/>
      <c r="F35" s="164"/>
      <c r="G35" s="164"/>
      <c r="H35" s="164"/>
      <c r="I35" s="164"/>
      <c r="K35" s="163"/>
    </row>
    <row r="36" spans="1:11" ht="15" customHeight="1">
      <c r="A36" s="438" t="s">
        <v>494</v>
      </c>
      <c r="B36" s="439"/>
      <c r="C36" s="440"/>
      <c r="D36" s="179">
        <v>0</v>
      </c>
      <c r="E36" s="179">
        <v>2318</v>
      </c>
      <c r="F36" s="179">
        <v>0</v>
      </c>
      <c r="G36" s="179">
        <v>0</v>
      </c>
      <c r="H36" s="179">
        <v>0</v>
      </c>
      <c r="I36" s="179">
        <v>0</v>
      </c>
      <c r="K36" s="163"/>
    </row>
    <row r="37" spans="1:11" ht="15" customHeight="1">
      <c r="A37" s="438" t="s">
        <v>495</v>
      </c>
      <c r="B37" s="439"/>
      <c r="C37" s="440"/>
      <c r="D37" s="179">
        <v>62915</v>
      </c>
      <c r="E37" s="179">
        <v>44090</v>
      </c>
      <c r="F37" s="179">
        <v>614484</v>
      </c>
      <c r="G37" s="179">
        <v>34684</v>
      </c>
      <c r="H37" s="179">
        <v>4582</v>
      </c>
      <c r="I37" s="179">
        <v>4295</v>
      </c>
      <c r="K37" s="163"/>
    </row>
    <row r="38" spans="1:11" ht="15" customHeight="1">
      <c r="A38" s="446" t="s">
        <v>534</v>
      </c>
      <c r="B38" s="447"/>
      <c r="C38" s="448"/>
      <c r="D38" s="240">
        <f t="shared" ref="D38:I38" si="4">D36+D37</f>
        <v>62915</v>
      </c>
      <c r="E38" s="240">
        <f t="shared" si="4"/>
        <v>46408</v>
      </c>
      <c r="F38" s="240">
        <f t="shared" si="4"/>
        <v>614484</v>
      </c>
      <c r="G38" s="240">
        <f t="shared" si="4"/>
        <v>34684</v>
      </c>
      <c r="H38" s="240">
        <f t="shared" si="4"/>
        <v>4582</v>
      </c>
      <c r="I38" s="240">
        <f t="shared" si="4"/>
        <v>4295</v>
      </c>
      <c r="K38" s="163"/>
    </row>
    <row r="39" spans="1:11" ht="15" customHeight="1">
      <c r="A39" s="427"/>
      <c r="B39" s="481"/>
      <c r="C39" s="428"/>
      <c r="D39" s="247"/>
      <c r="E39" s="247"/>
      <c r="F39" s="247"/>
      <c r="G39" s="247"/>
      <c r="H39" s="247"/>
      <c r="I39" s="247"/>
      <c r="K39" s="163"/>
    </row>
    <row r="40" spans="1:11" ht="12" customHeight="1">
      <c r="B40" s="163"/>
    </row>
    <row r="41" spans="1:11" ht="12" customHeight="1">
      <c r="B41" s="163"/>
    </row>
    <row r="42" spans="1:11" ht="12" customHeight="1">
      <c r="B42" s="163"/>
    </row>
    <row r="43" spans="1:11" ht="12" customHeight="1">
      <c r="B43" s="177"/>
    </row>
    <row r="44" spans="1:11" ht="12" customHeight="1">
      <c r="C44" s="263"/>
    </row>
    <row r="45" spans="1:11" ht="12" customHeight="1"/>
    <row r="46" spans="1:11" ht="12" customHeight="1"/>
    <row r="47" spans="1:11" ht="12" customHeight="1"/>
    <row r="48" spans="1:11" ht="12" customHeight="1"/>
    <row r="49" spans="1:9" ht="12" customHeight="1"/>
    <row r="50" spans="1:9" ht="12" customHeight="1"/>
    <row r="51" spans="1:9" ht="12" customHeight="1"/>
    <row r="52" spans="1:9" ht="12" customHeight="1">
      <c r="C52" s="156" t="s">
        <v>277</v>
      </c>
    </row>
    <row r="53" spans="1:9" ht="12" customHeight="1"/>
    <row r="54" spans="1:9" ht="12" customHeight="1"/>
    <row r="55" spans="1:9" ht="12" customHeight="1"/>
    <row r="56" spans="1:9" ht="12" customHeight="1"/>
    <row r="57" spans="1:9" ht="12" customHeight="1"/>
    <row r="58" spans="1:9" ht="12" customHeight="1"/>
    <row r="59" spans="1:9" s="178" customFormat="1" ht="12" customHeight="1">
      <c r="A59" s="156"/>
      <c r="B59" s="156"/>
      <c r="C59" s="156"/>
      <c r="D59" s="156"/>
      <c r="E59" s="156"/>
      <c r="F59" s="156"/>
      <c r="G59" s="156"/>
      <c r="H59" s="156"/>
      <c r="I59" s="156"/>
    </row>
    <row r="60" spans="1:9" ht="12" customHeight="1"/>
    <row r="61" spans="1:9" ht="12" customHeight="1"/>
    <row r="62" spans="1:9" ht="12" customHeight="1"/>
    <row r="63" spans="1:9" ht="12" customHeight="1"/>
    <row r="65" ht="5.0999999999999996" customHeight="1"/>
    <row r="66" ht="6" customHeight="1"/>
  </sheetData>
  <mergeCells count="41">
    <mergeCell ref="A1:I1"/>
    <mergeCell ref="A2:I2"/>
    <mergeCell ref="A3:I3"/>
    <mergeCell ref="A4:I4"/>
    <mergeCell ref="A6:C8"/>
    <mergeCell ref="D6:D8"/>
    <mergeCell ref="E6:E8"/>
    <mergeCell ref="F6:F8"/>
    <mergeCell ref="G6:G8"/>
    <mergeCell ref="H6:H8"/>
    <mergeCell ref="I6:I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3:C23"/>
    <mergeCell ref="A24:C24"/>
    <mergeCell ref="A25:C25"/>
    <mergeCell ref="A26:C26"/>
    <mergeCell ref="A27:C27"/>
    <mergeCell ref="A28:C28"/>
    <mergeCell ref="B29:C29"/>
    <mergeCell ref="A30:C30"/>
    <mergeCell ref="A31:C31"/>
    <mergeCell ref="A32:C32"/>
    <mergeCell ref="A39:C39"/>
    <mergeCell ref="A33:C33"/>
    <mergeCell ref="A34:C34"/>
    <mergeCell ref="A35:C35"/>
    <mergeCell ref="A36:C36"/>
    <mergeCell ref="A37:C37"/>
    <mergeCell ref="A38:C38"/>
  </mergeCells>
  <pageMargins left="0.70866141732283472" right="0.70866141732283472" top="0.74803149606299213" bottom="0.74803149606299213" header="0.31496062992125984" footer="0.31496062992125984"/>
  <pageSetup scale="70" orientation="landscape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workbookViewId="0">
      <selection sqref="A1:IV65536"/>
    </sheetView>
  </sheetViews>
  <sheetFormatPr baseColWidth="10" defaultRowHeight="15"/>
  <cols>
    <col min="1" max="1" width="4.5703125" style="156" customWidth="1"/>
    <col min="2" max="2" width="57.28515625" style="156" customWidth="1"/>
    <col min="3" max="8" width="12.7109375" style="156" customWidth="1"/>
    <col min="9" max="16384" width="11.42578125" style="28"/>
  </cols>
  <sheetData>
    <row r="1" spans="1:8" ht="21" customHeight="1">
      <c r="A1" s="547" t="s">
        <v>116</v>
      </c>
      <c r="B1" s="548"/>
      <c r="C1" s="548"/>
      <c r="D1" s="548"/>
      <c r="E1" s="548"/>
      <c r="F1" s="548"/>
      <c r="G1" s="548"/>
      <c r="H1" s="549"/>
    </row>
    <row r="2" spans="1:8" ht="21" customHeight="1">
      <c r="A2" s="550" t="s">
        <v>535</v>
      </c>
      <c r="B2" s="532"/>
      <c r="C2" s="532"/>
      <c r="D2" s="532"/>
      <c r="E2" s="532"/>
      <c r="F2" s="532"/>
      <c r="G2" s="532"/>
      <c r="H2" s="551"/>
    </row>
    <row r="3" spans="1:8" ht="21" customHeight="1" thickBot="1">
      <c r="A3" s="552" t="s">
        <v>497</v>
      </c>
      <c r="B3" s="553"/>
      <c r="C3" s="553"/>
      <c r="D3" s="553"/>
      <c r="E3" s="553"/>
      <c r="F3" s="553"/>
      <c r="G3" s="553"/>
      <c r="H3" s="554"/>
    </row>
    <row r="4" spans="1:8" s="151" customFormat="1" ht="7.5" customHeight="1" thickBot="1">
      <c r="A4" s="200"/>
      <c r="B4" s="200"/>
      <c r="C4" s="200"/>
      <c r="D4" s="200"/>
      <c r="E4" s="200"/>
      <c r="F4" s="200"/>
      <c r="G4" s="200"/>
      <c r="H4" s="200"/>
    </row>
    <row r="5" spans="1:8" ht="27" customHeight="1" thickBot="1">
      <c r="A5" s="555" t="s">
        <v>201</v>
      </c>
      <c r="B5" s="556"/>
      <c r="C5" s="187" t="s">
        <v>536</v>
      </c>
      <c r="D5" s="187" t="s">
        <v>510</v>
      </c>
      <c r="E5" s="187" t="s">
        <v>509</v>
      </c>
      <c r="F5" s="187" t="s">
        <v>508</v>
      </c>
      <c r="G5" s="187" t="s">
        <v>537</v>
      </c>
      <c r="H5" s="187" t="s">
        <v>506</v>
      </c>
    </row>
    <row r="6" spans="1:8" ht="15" customHeight="1">
      <c r="A6" s="557" t="s">
        <v>501</v>
      </c>
      <c r="B6" s="558"/>
      <c r="C6" s="189">
        <f t="shared" ref="C6:H6" si="0">SUM(C7:C15)</f>
        <v>194320459</v>
      </c>
      <c r="D6" s="189">
        <f t="shared" si="0"/>
        <v>169447706</v>
      </c>
      <c r="E6" s="189">
        <f t="shared" si="0"/>
        <v>114742049.69000001</v>
      </c>
      <c r="F6" s="189">
        <f t="shared" si="0"/>
        <v>118734673.78</v>
      </c>
      <c r="G6" s="189">
        <f t="shared" si="0"/>
        <v>95029353.600000009</v>
      </c>
      <c r="H6" s="189">
        <f t="shared" si="0"/>
        <v>90913709.969999999</v>
      </c>
    </row>
    <row r="7" spans="1:8" ht="15" customHeight="1">
      <c r="A7" s="250"/>
      <c r="B7" s="251" t="s">
        <v>316</v>
      </c>
      <c r="C7" s="252">
        <v>53032736</v>
      </c>
      <c r="D7" s="252">
        <v>46550404</v>
      </c>
      <c r="E7" s="252">
        <v>42241052</v>
      </c>
      <c r="F7" s="252">
        <v>34067865.43</v>
      </c>
      <c r="G7" s="252">
        <v>27073510.68</v>
      </c>
      <c r="H7" s="252">
        <v>28846943.190000001</v>
      </c>
    </row>
    <row r="8" spans="1:8" ht="15" customHeight="1">
      <c r="A8" s="250"/>
      <c r="B8" s="251" t="s">
        <v>324</v>
      </c>
      <c r="C8" s="252">
        <v>23080173</v>
      </c>
      <c r="D8" s="252">
        <v>16986894</v>
      </c>
      <c r="E8" s="252">
        <v>4561010</v>
      </c>
      <c r="F8" s="252">
        <v>3755676.68</v>
      </c>
      <c r="G8" s="252">
        <v>3500177.89</v>
      </c>
      <c r="H8" s="252">
        <v>4083554.36</v>
      </c>
    </row>
    <row r="9" spans="1:8" ht="15" customHeight="1">
      <c r="A9" s="250"/>
      <c r="B9" s="251" t="s">
        <v>334</v>
      </c>
      <c r="C9" s="252">
        <v>34701800</v>
      </c>
      <c r="D9" s="252">
        <v>37549195</v>
      </c>
      <c r="E9" s="252">
        <f>20609191-2039534.7</f>
        <v>18569656.300000001</v>
      </c>
      <c r="F9" s="252">
        <f>13906942.49-1865122</f>
        <v>12041820.49</v>
      </c>
      <c r="G9" s="252">
        <f>12160146.93-1640644.94</f>
        <v>10519501.99</v>
      </c>
      <c r="H9" s="252">
        <f>11571650.1-825136.14</f>
        <v>10746513.959999999</v>
      </c>
    </row>
    <row r="10" spans="1:8" ht="15" customHeight="1">
      <c r="A10" s="250"/>
      <c r="B10" s="251" t="s">
        <v>347</v>
      </c>
      <c r="C10" s="252">
        <v>81203442</v>
      </c>
      <c r="D10" s="252">
        <v>58697163</v>
      </c>
      <c r="E10" s="252">
        <f>51981315-3198760.65</f>
        <v>48782554.350000001</v>
      </c>
      <c r="F10" s="252">
        <f>53846702.65+36927453.65-22363905.81</f>
        <v>68410250.489999995</v>
      </c>
      <c r="G10" s="252">
        <f>9204193.12+127054.8+45288531.51-1871978.54</f>
        <v>52747800.890000001</v>
      </c>
      <c r="H10" s="252">
        <f>13498428.91+32066633.48</f>
        <v>45565062.390000001</v>
      </c>
    </row>
    <row r="11" spans="1:8" ht="15" customHeight="1">
      <c r="A11" s="250"/>
      <c r="B11" s="251" t="s">
        <v>357</v>
      </c>
      <c r="C11" s="252">
        <v>2302308</v>
      </c>
      <c r="D11" s="252">
        <v>9664050</v>
      </c>
      <c r="E11" s="252">
        <v>587777.04</v>
      </c>
      <c r="F11" s="252">
        <v>459060.69</v>
      </c>
      <c r="G11" s="252">
        <v>1188362.1499999999</v>
      </c>
      <c r="H11" s="252">
        <v>1671636.07</v>
      </c>
    </row>
    <row r="12" spans="1:8" ht="15" customHeight="1">
      <c r="A12" s="250"/>
      <c r="B12" s="251" t="s">
        <v>367</v>
      </c>
      <c r="C12" s="252">
        <v>0</v>
      </c>
      <c r="D12" s="252">
        <v>0</v>
      </c>
      <c r="E12" s="252">
        <v>0</v>
      </c>
      <c r="F12" s="252">
        <v>0</v>
      </c>
      <c r="G12" s="252">
        <v>0</v>
      </c>
      <c r="H12" s="252">
        <v>0</v>
      </c>
    </row>
    <row r="13" spans="1:8" ht="15" customHeight="1">
      <c r="A13" s="250"/>
      <c r="B13" s="251" t="s">
        <v>375</v>
      </c>
      <c r="C13" s="252">
        <v>0</v>
      </c>
      <c r="D13" s="252">
        <v>0</v>
      </c>
      <c r="E13" s="252">
        <v>0</v>
      </c>
      <c r="F13" s="252">
        <v>0</v>
      </c>
      <c r="G13" s="252">
        <v>0</v>
      </c>
      <c r="H13" s="252">
        <v>0</v>
      </c>
    </row>
    <row r="14" spans="1:8" ht="15" customHeight="1">
      <c r="A14" s="253"/>
      <c r="B14" s="254" t="s">
        <v>383</v>
      </c>
      <c r="C14" s="252">
        <v>0</v>
      </c>
      <c r="D14" s="252">
        <v>0</v>
      </c>
      <c r="E14" s="252">
        <v>0</v>
      </c>
      <c r="F14" s="252">
        <v>0</v>
      </c>
      <c r="G14" s="252">
        <v>0</v>
      </c>
      <c r="H14" s="252">
        <v>0</v>
      </c>
    </row>
    <row r="15" spans="1:8" ht="15" customHeight="1" thickBot="1">
      <c r="A15" s="253"/>
      <c r="B15" s="254" t="s">
        <v>387</v>
      </c>
      <c r="C15" s="252">
        <v>0</v>
      </c>
      <c r="D15" s="252">
        <v>0</v>
      </c>
      <c r="E15" s="252">
        <v>0</v>
      </c>
      <c r="F15" s="252">
        <v>0</v>
      </c>
      <c r="G15" s="252">
        <v>0</v>
      </c>
      <c r="H15" s="252">
        <v>0</v>
      </c>
    </row>
    <row r="16" spans="1:8" ht="15" customHeight="1">
      <c r="A16" s="557" t="s">
        <v>502</v>
      </c>
      <c r="B16" s="558"/>
      <c r="C16" s="189">
        <f t="shared" ref="C16:H16" si="1">SUM(C17:C25)</f>
        <v>4295</v>
      </c>
      <c r="D16" s="189">
        <f t="shared" si="1"/>
        <v>39854188</v>
      </c>
      <c r="E16" s="189">
        <f t="shared" si="1"/>
        <v>5238295.3499999996</v>
      </c>
      <c r="F16" s="189">
        <f t="shared" si="1"/>
        <v>24229027.809999999</v>
      </c>
      <c r="G16" s="189">
        <f t="shared" si="1"/>
        <v>53512623.479999997</v>
      </c>
      <c r="H16" s="189">
        <f t="shared" si="1"/>
        <v>825136.14</v>
      </c>
    </row>
    <row r="17" spans="1:8" ht="15" customHeight="1">
      <c r="A17" s="250"/>
      <c r="B17" s="251" t="s">
        <v>316</v>
      </c>
      <c r="C17" s="252">
        <v>0</v>
      </c>
      <c r="D17" s="252">
        <v>4086641</v>
      </c>
      <c r="E17" s="252">
        <v>0</v>
      </c>
      <c r="F17" s="252">
        <v>0</v>
      </c>
      <c r="G17" s="252">
        <v>0</v>
      </c>
      <c r="H17" s="252">
        <v>0</v>
      </c>
    </row>
    <row r="18" spans="1:8" ht="15" customHeight="1">
      <c r="A18" s="253"/>
      <c r="B18" s="251" t="s">
        <v>324</v>
      </c>
      <c r="C18" s="252">
        <v>0</v>
      </c>
      <c r="D18" s="252">
        <v>0</v>
      </c>
      <c r="E18" s="252"/>
      <c r="F18" s="252">
        <v>0</v>
      </c>
      <c r="G18" s="252">
        <v>0</v>
      </c>
      <c r="H18" s="252">
        <v>0</v>
      </c>
    </row>
    <row r="19" spans="1:8" ht="15" customHeight="1">
      <c r="A19" s="250"/>
      <c r="B19" s="251" t="s">
        <v>334</v>
      </c>
      <c r="C19" s="252">
        <v>4295</v>
      </c>
      <c r="D19" s="252">
        <v>1080000</v>
      </c>
      <c r="E19" s="252">
        <v>2039534.7</v>
      </c>
      <c r="F19" s="252">
        <v>1865122</v>
      </c>
      <c r="G19" s="252">
        <v>1640644.94</v>
      </c>
      <c r="H19" s="252">
        <v>825136.14</v>
      </c>
    </row>
    <row r="20" spans="1:8" ht="15" customHeight="1">
      <c r="A20" s="250"/>
      <c r="B20" s="251" t="s">
        <v>347</v>
      </c>
      <c r="C20" s="252">
        <v>0</v>
      </c>
      <c r="D20" s="252">
        <v>110000</v>
      </c>
      <c r="E20" s="252">
        <v>3198760.65</v>
      </c>
      <c r="F20" s="252">
        <v>22363905.809999999</v>
      </c>
      <c r="G20" s="252">
        <v>1871978.54</v>
      </c>
      <c r="H20" s="252">
        <v>0</v>
      </c>
    </row>
    <row r="21" spans="1:8" ht="15" customHeight="1">
      <c r="A21" s="250"/>
      <c r="B21" s="251" t="s">
        <v>357</v>
      </c>
      <c r="C21" s="252">
        <v>0</v>
      </c>
      <c r="D21" s="252">
        <v>0</v>
      </c>
      <c r="E21" s="252">
        <v>0</v>
      </c>
      <c r="F21" s="252">
        <v>0</v>
      </c>
      <c r="G21" s="252">
        <v>0</v>
      </c>
      <c r="H21" s="252">
        <v>0</v>
      </c>
    </row>
    <row r="22" spans="1:8" ht="15" customHeight="1">
      <c r="A22" s="250"/>
      <c r="B22" s="251" t="s">
        <v>367</v>
      </c>
      <c r="C22" s="252">
        <v>0</v>
      </c>
      <c r="D22" s="252">
        <v>34577547</v>
      </c>
      <c r="E22" s="252">
        <v>0</v>
      </c>
      <c r="F22" s="252">
        <v>0</v>
      </c>
      <c r="G22" s="252">
        <v>50000000</v>
      </c>
      <c r="H22" s="252">
        <v>0</v>
      </c>
    </row>
    <row r="23" spans="1:8" ht="15" customHeight="1">
      <c r="A23" s="250"/>
      <c r="B23" s="251" t="s">
        <v>375</v>
      </c>
      <c r="C23" s="252">
        <v>0</v>
      </c>
      <c r="D23" s="252">
        <v>0</v>
      </c>
      <c r="E23" s="252">
        <v>0</v>
      </c>
      <c r="F23" s="252">
        <v>0</v>
      </c>
      <c r="G23" s="252">
        <v>0</v>
      </c>
      <c r="H23" s="252">
        <v>0</v>
      </c>
    </row>
    <row r="24" spans="1:8" ht="15" customHeight="1">
      <c r="A24" s="250"/>
      <c r="B24" s="254" t="s">
        <v>383</v>
      </c>
      <c r="C24" s="252">
        <v>0</v>
      </c>
      <c r="D24" s="252">
        <v>0</v>
      </c>
      <c r="E24" s="252">
        <v>0</v>
      </c>
      <c r="F24" s="252">
        <v>0</v>
      </c>
      <c r="G24" s="252">
        <v>0</v>
      </c>
      <c r="H24" s="252">
        <v>0</v>
      </c>
    </row>
    <row r="25" spans="1:8" ht="15" customHeight="1">
      <c r="A25" s="250"/>
      <c r="B25" s="254" t="s">
        <v>387</v>
      </c>
      <c r="C25" s="252">
        <v>0</v>
      </c>
      <c r="D25" s="252">
        <v>0</v>
      </c>
      <c r="E25" s="252">
        <v>0</v>
      </c>
      <c r="F25" s="252">
        <v>0</v>
      </c>
      <c r="G25" s="252">
        <v>0</v>
      </c>
      <c r="H25" s="252">
        <v>0</v>
      </c>
    </row>
    <row r="26" spans="1:8" ht="15" customHeight="1">
      <c r="A26" s="526" t="s">
        <v>538</v>
      </c>
      <c r="B26" s="527"/>
      <c r="C26" s="256">
        <f t="shared" ref="C26:H26" si="2">C6+C16</f>
        <v>194324754</v>
      </c>
      <c r="D26" s="256">
        <f t="shared" si="2"/>
        <v>209301894</v>
      </c>
      <c r="E26" s="256">
        <f t="shared" si="2"/>
        <v>119980345.04000001</v>
      </c>
      <c r="F26" s="256">
        <f t="shared" si="2"/>
        <v>142963701.59</v>
      </c>
      <c r="G26" s="256">
        <f t="shared" si="2"/>
        <v>148541977.08000001</v>
      </c>
      <c r="H26" s="256">
        <f t="shared" si="2"/>
        <v>91738846.109999999</v>
      </c>
    </row>
    <row r="27" spans="1:8" ht="15" customHeight="1">
      <c r="A27" s="251"/>
      <c r="B27" s="251"/>
      <c r="C27" s="257"/>
      <c r="D27" s="257"/>
      <c r="E27" s="257"/>
      <c r="F27" s="257"/>
      <c r="G27" s="257"/>
      <c r="H27" s="257"/>
    </row>
    <row r="28" spans="1:8">
      <c r="C28" s="199"/>
      <c r="D28" s="199"/>
      <c r="E28" s="199"/>
      <c r="F28" s="199"/>
      <c r="G28" s="199"/>
      <c r="H28" s="199"/>
    </row>
    <row r="29" spans="1:8">
      <c r="C29" s="199"/>
      <c r="D29" s="199"/>
      <c r="E29" s="199"/>
      <c r="F29" s="199"/>
      <c r="G29" s="199"/>
      <c r="H29" s="199"/>
    </row>
    <row r="31" spans="1:8">
      <c r="C31" s="199"/>
      <c r="D31" s="199"/>
      <c r="E31" s="199"/>
      <c r="F31" s="199"/>
      <c r="G31" s="199"/>
      <c r="H31" s="199"/>
    </row>
    <row r="49" spans="1:1">
      <c r="A49" s="156" t="s">
        <v>504</v>
      </c>
    </row>
  </sheetData>
  <mergeCells count="7">
    <mergeCell ref="A26:B26"/>
    <mergeCell ref="A1:H1"/>
    <mergeCell ref="A2:H2"/>
    <mergeCell ref="A3:H3"/>
    <mergeCell ref="A5:B5"/>
    <mergeCell ref="A6:B6"/>
    <mergeCell ref="A16:B16"/>
  </mergeCells>
  <pageMargins left="0.70866141732283472" right="0.70866141732283472" top="0.74803149606299213" bottom="0.74803149606299213" header="0.31496062992125984" footer="0.31496062992125984"/>
  <pageSetup scale="85" orientation="landscape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75"/>
  <sheetViews>
    <sheetView workbookViewId="0">
      <selection sqref="A1:IV65536"/>
    </sheetView>
  </sheetViews>
  <sheetFormatPr baseColWidth="10" defaultRowHeight="12.75"/>
  <cols>
    <col min="1" max="1" width="3.5703125" style="264" customWidth="1"/>
    <col min="2" max="2" width="7.42578125" style="264" customWidth="1"/>
    <col min="3" max="3" width="5.42578125" style="264" customWidth="1"/>
    <col min="4" max="4" width="57" style="264" customWidth="1"/>
    <col min="5" max="5" width="5.28515625" style="264" customWidth="1"/>
    <col min="6" max="6" width="35.85546875" style="264" customWidth="1"/>
    <col min="7" max="7" width="5" style="264" customWidth="1"/>
    <col min="8" max="8" width="16.140625" style="264" customWidth="1"/>
    <col min="9" max="9" width="24.5703125" style="264" customWidth="1"/>
    <col min="10" max="10" width="11.42578125" style="264"/>
    <col min="11" max="11" width="14.5703125" style="264" customWidth="1"/>
    <col min="12" max="12" width="46.85546875" style="264" customWidth="1"/>
    <col min="13" max="16384" width="11.42578125" style="264"/>
  </cols>
  <sheetData>
    <row r="1" spans="2:12" ht="15" customHeight="1">
      <c r="B1" s="420" t="s">
        <v>116</v>
      </c>
      <c r="C1" s="420"/>
      <c r="D1" s="420"/>
      <c r="E1" s="420"/>
      <c r="F1" s="420"/>
      <c r="G1" s="420"/>
      <c r="H1" s="420"/>
      <c r="I1" s="420"/>
      <c r="J1" s="420"/>
      <c r="K1" s="420"/>
      <c r="L1" s="420"/>
    </row>
    <row r="2" spans="2:12">
      <c r="B2" s="420" t="s">
        <v>0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</row>
    <row r="3" spans="2:12">
      <c r="B3" s="420" t="s">
        <v>539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</row>
    <row r="4" spans="2:12" ht="15.75" customHeight="1">
      <c r="B4" s="420" t="s">
        <v>147</v>
      </c>
      <c r="C4" s="420"/>
      <c r="D4" s="420"/>
      <c r="E4" s="420"/>
      <c r="F4" s="420"/>
      <c r="G4" s="420"/>
      <c r="H4" s="420"/>
      <c r="I4" s="420"/>
      <c r="J4" s="420"/>
      <c r="K4" s="420"/>
      <c r="L4" s="420"/>
    </row>
    <row r="7" spans="2:12" ht="13.5" thickBot="1"/>
    <row r="8" spans="2:12" ht="13.5" thickBot="1">
      <c r="B8" s="574" t="s">
        <v>540</v>
      </c>
      <c r="C8" s="575"/>
      <c r="D8" s="576"/>
      <c r="E8" s="583" t="s">
        <v>541</v>
      </c>
      <c r="F8" s="584"/>
      <c r="G8" s="584"/>
      <c r="H8" s="585"/>
      <c r="I8" s="586" t="s">
        <v>542</v>
      </c>
      <c r="J8" s="584"/>
      <c r="K8" s="587" t="s">
        <v>543</v>
      </c>
      <c r="L8" s="587" t="s">
        <v>544</v>
      </c>
    </row>
    <row r="9" spans="2:12" ht="13.5" thickBot="1">
      <c r="B9" s="577"/>
      <c r="C9" s="578"/>
      <c r="D9" s="579"/>
      <c r="E9" s="590" t="s">
        <v>545</v>
      </c>
      <c r="F9" s="573"/>
      <c r="G9" s="572" t="s">
        <v>546</v>
      </c>
      <c r="H9" s="573"/>
      <c r="I9" s="265"/>
      <c r="J9" s="265"/>
      <c r="K9" s="588"/>
      <c r="L9" s="588"/>
    </row>
    <row r="10" spans="2:12" ht="39" thickBot="1">
      <c r="B10" s="580"/>
      <c r="C10" s="581"/>
      <c r="D10" s="582"/>
      <c r="E10" s="266"/>
      <c r="F10" s="267" t="s">
        <v>547</v>
      </c>
      <c r="G10" s="267"/>
      <c r="H10" s="267" t="s">
        <v>548</v>
      </c>
      <c r="I10" s="268" t="s">
        <v>549</v>
      </c>
      <c r="J10" s="269" t="s">
        <v>550</v>
      </c>
      <c r="K10" s="589"/>
      <c r="L10" s="589"/>
    </row>
    <row r="11" spans="2:12" ht="13.5" thickBot="1">
      <c r="B11" s="568" t="s">
        <v>551</v>
      </c>
      <c r="C11" s="569"/>
      <c r="D11" s="569"/>
      <c r="E11" s="569"/>
      <c r="F11" s="569"/>
      <c r="G11" s="569"/>
      <c r="H11" s="569"/>
      <c r="I11" s="270"/>
      <c r="J11" s="270"/>
      <c r="K11" s="270"/>
      <c r="L11" s="271"/>
    </row>
    <row r="12" spans="2:12" ht="13.5" thickBot="1">
      <c r="B12" s="570" t="s">
        <v>552</v>
      </c>
      <c r="C12" s="571"/>
      <c r="D12" s="571"/>
      <c r="E12" s="571"/>
      <c r="F12" s="571"/>
      <c r="G12" s="571"/>
      <c r="H12" s="571"/>
      <c r="I12" s="272"/>
      <c r="J12" s="272"/>
      <c r="K12" s="272"/>
      <c r="L12" s="273"/>
    </row>
    <row r="13" spans="2:12" ht="13.5" thickBot="1">
      <c r="B13" s="274">
        <v>1</v>
      </c>
      <c r="C13" s="567" t="s">
        <v>553</v>
      </c>
      <c r="D13" s="567"/>
      <c r="E13" s="275"/>
      <c r="F13" s="276"/>
      <c r="G13" s="275"/>
      <c r="H13" s="276"/>
      <c r="I13" s="275"/>
      <c r="J13" s="275"/>
      <c r="K13" s="275"/>
      <c r="L13" s="277"/>
    </row>
    <row r="14" spans="2:12" ht="26.25" thickBot="1">
      <c r="B14" s="278"/>
      <c r="C14" s="279" t="s">
        <v>554</v>
      </c>
      <c r="D14" s="280" t="s">
        <v>555</v>
      </c>
      <c r="E14" s="281" t="s">
        <v>545</v>
      </c>
      <c r="F14" s="282" t="s">
        <v>556</v>
      </c>
      <c r="G14" s="282"/>
      <c r="H14" s="283"/>
      <c r="I14" s="284">
        <v>185574996</v>
      </c>
      <c r="J14" s="281" t="s">
        <v>557</v>
      </c>
      <c r="K14" s="282" t="s">
        <v>558</v>
      </c>
      <c r="L14" s="282" t="s">
        <v>559</v>
      </c>
    </row>
    <row r="15" spans="2:12" ht="26.25" thickBot="1">
      <c r="B15" s="278"/>
      <c r="C15" s="279" t="s">
        <v>560</v>
      </c>
      <c r="D15" s="280" t="s">
        <v>202</v>
      </c>
      <c r="E15" s="285" t="s">
        <v>545</v>
      </c>
      <c r="F15" s="286" t="s">
        <v>561</v>
      </c>
      <c r="G15" s="286"/>
      <c r="H15" s="287"/>
      <c r="I15" s="284">
        <v>185574996</v>
      </c>
      <c r="J15" s="285" t="s">
        <v>557</v>
      </c>
      <c r="K15" s="286" t="s">
        <v>558</v>
      </c>
      <c r="L15" s="286" t="s">
        <v>559</v>
      </c>
    </row>
    <row r="16" spans="2:12" ht="26.25" thickBot="1">
      <c r="B16" s="278"/>
      <c r="C16" s="279" t="s">
        <v>562</v>
      </c>
      <c r="D16" s="280" t="s">
        <v>563</v>
      </c>
      <c r="E16" s="285" t="s">
        <v>545</v>
      </c>
      <c r="F16" s="286" t="s">
        <v>564</v>
      </c>
      <c r="G16" s="286"/>
      <c r="H16" s="287"/>
      <c r="I16" s="288">
        <v>191856564</v>
      </c>
      <c r="J16" s="285" t="s">
        <v>557</v>
      </c>
      <c r="K16" s="289" t="s">
        <v>558</v>
      </c>
      <c r="L16" s="286"/>
    </row>
    <row r="17" spans="2:12" ht="15.75" thickBot="1">
      <c r="B17" s="274">
        <v>2</v>
      </c>
      <c r="C17" s="567" t="s">
        <v>565</v>
      </c>
      <c r="D17" s="567"/>
      <c r="E17" s="290"/>
      <c r="F17" s="28"/>
      <c r="G17" s="290"/>
      <c r="H17" s="291"/>
      <c r="I17" s="290"/>
      <c r="J17" s="290"/>
      <c r="K17" s="275"/>
      <c r="L17" s="292"/>
    </row>
    <row r="18" spans="2:12" ht="26.25" thickBot="1">
      <c r="B18" s="278"/>
      <c r="C18" s="279" t="s">
        <v>554</v>
      </c>
      <c r="D18" s="280" t="s">
        <v>555</v>
      </c>
      <c r="E18" s="281" t="s">
        <v>545</v>
      </c>
      <c r="F18" s="282" t="s">
        <v>556</v>
      </c>
      <c r="G18" s="282"/>
      <c r="H18" s="293"/>
      <c r="I18" s="294"/>
      <c r="J18" s="281" t="s">
        <v>557</v>
      </c>
      <c r="K18" s="282" t="s">
        <v>558</v>
      </c>
      <c r="L18" s="282"/>
    </row>
    <row r="19" spans="2:12" ht="26.25" thickBot="1">
      <c r="B19" s="278"/>
      <c r="C19" s="279" t="s">
        <v>560</v>
      </c>
      <c r="D19" s="280" t="s">
        <v>202</v>
      </c>
      <c r="E19" s="285" t="s">
        <v>545</v>
      </c>
      <c r="F19" s="286" t="s">
        <v>561</v>
      </c>
      <c r="G19" s="286"/>
      <c r="H19" s="295"/>
      <c r="I19" s="296"/>
      <c r="J19" s="285" t="s">
        <v>557</v>
      </c>
      <c r="K19" s="286" t="s">
        <v>558</v>
      </c>
      <c r="L19" s="286"/>
    </row>
    <row r="20" spans="2:12" ht="26.25" thickBot="1">
      <c r="B20" s="278"/>
      <c r="C20" s="279" t="s">
        <v>562</v>
      </c>
      <c r="D20" s="280" t="s">
        <v>563</v>
      </c>
      <c r="E20" s="285" t="s">
        <v>545</v>
      </c>
      <c r="F20" s="286" t="s">
        <v>564</v>
      </c>
      <c r="G20" s="286"/>
      <c r="H20" s="295"/>
      <c r="I20" s="288">
        <v>687868</v>
      </c>
      <c r="J20" s="285" t="s">
        <v>557</v>
      </c>
      <c r="K20" s="289" t="s">
        <v>558</v>
      </c>
      <c r="L20" s="286"/>
    </row>
    <row r="21" spans="2:12" ht="13.5" thickBot="1">
      <c r="B21" s="274">
        <v>3</v>
      </c>
      <c r="C21" s="567" t="s">
        <v>566</v>
      </c>
      <c r="D21" s="567"/>
      <c r="E21" s="290"/>
      <c r="F21" s="290"/>
      <c r="G21" s="290"/>
      <c r="H21" s="291"/>
      <c r="I21" s="290"/>
      <c r="J21" s="290"/>
      <c r="K21" s="275"/>
      <c r="L21" s="292"/>
    </row>
    <row r="22" spans="2:12" ht="26.25" thickBot="1">
      <c r="B22" s="278"/>
      <c r="C22" s="279" t="s">
        <v>554</v>
      </c>
      <c r="D22" s="280" t="s">
        <v>555</v>
      </c>
      <c r="E22" s="281"/>
      <c r="F22" s="282" t="s">
        <v>567</v>
      </c>
      <c r="G22" s="282"/>
      <c r="H22" s="293"/>
      <c r="I22" s="294"/>
      <c r="J22" s="281" t="s">
        <v>557</v>
      </c>
      <c r="K22" s="282" t="s">
        <v>568</v>
      </c>
      <c r="L22" s="282"/>
    </row>
    <row r="23" spans="2:12" ht="26.25" thickBot="1">
      <c r="B23" s="278"/>
      <c r="C23" s="279" t="s">
        <v>560</v>
      </c>
      <c r="D23" s="280" t="s">
        <v>202</v>
      </c>
      <c r="E23" s="285"/>
      <c r="F23" s="286" t="s">
        <v>569</v>
      </c>
      <c r="G23" s="286"/>
      <c r="H23" s="295"/>
      <c r="I23" s="296"/>
      <c r="J23" s="285" t="s">
        <v>557</v>
      </c>
      <c r="K23" s="286" t="s">
        <v>568</v>
      </c>
      <c r="L23" s="286"/>
    </row>
    <row r="24" spans="2:12" ht="26.25" thickBot="1">
      <c r="B24" s="278"/>
      <c r="C24" s="279" t="s">
        <v>562</v>
      </c>
      <c r="D24" s="280" t="s">
        <v>563</v>
      </c>
      <c r="E24" s="285" t="s">
        <v>545</v>
      </c>
      <c r="F24" s="286" t="s">
        <v>564</v>
      </c>
      <c r="G24" s="286"/>
      <c r="H24" s="295"/>
      <c r="I24" s="288">
        <v>4295</v>
      </c>
      <c r="J24" s="285" t="s">
        <v>557</v>
      </c>
      <c r="K24" s="289" t="s">
        <v>568</v>
      </c>
      <c r="L24" s="286"/>
    </row>
    <row r="25" spans="2:12" ht="13.5" thickBot="1">
      <c r="B25" s="274">
        <v>4</v>
      </c>
      <c r="C25" s="567" t="s">
        <v>570</v>
      </c>
      <c r="D25" s="567"/>
      <c r="E25" s="290"/>
      <c r="F25" s="290"/>
      <c r="G25" s="290"/>
      <c r="H25" s="291"/>
      <c r="I25" s="290"/>
      <c r="J25" s="290"/>
      <c r="K25" s="275"/>
      <c r="L25" s="292"/>
    </row>
    <row r="26" spans="2:12" ht="13.5" thickBot="1">
      <c r="B26" s="297"/>
      <c r="C26" s="298" t="s">
        <v>554</v>
      </c>
      <c r="D26" s="299" t="s">
        <v>571</v>
      </c>
      <c r="E26" s="275"/>
      <c r="F26" s="275"/>
      <c r="G26" s="275"/>
      <c r="H26" s="276"/>
      <c r="I26" s="275"/>
      <c r="J26" s="275"/>
      <c r="K26" s="275"/>
      <c r="L26" s="277"/>
    </row>
    <row r="27" spans="2:12" ht="13.5" thickBot="1">
      <c r="B27" s="278"/>
      <c r="C27" s="279"/>
      <c r="D27" s="300" t="s">
        <v>572</v>
      </c>
      <c r="E27" s="281"/>
      <c r="F27" s="282" t="s">
        <v>573</v>
      </c>
      <c r="G27" s="282"/>
      <c r="H27" s="293"/>
      <c r="I27" s="294"/>
      <c r="J27" s="281" t="s">
        <v>557</v>
      </c>
      <c r="K27" s="282" t="s">
        <v>574</v>
      </c>
      <c r="L27" s="282"/>
    </row>
    <row r="28" spans="2:12" ht="13.5" thickBot="1">
      <c r="B28" s="278"/>
      <c r="C28" s="279"/>
      <c r="D28" s="300" t="s">
        <v>575</v>
      </c>
      <c r="E28" s="285"/>
      <c r="F28" s="286" t="s">
        <v>576</v>
      </c>
      <c r="G28" s="286"/>
      <c r="H28" s="295"/>
      <c r="I28" s="296"/>
      <c r="J28" s="285" t="s">
        <v>557</v>
      </c>
      <c r="K28" s="286" t="s">
        <v>574</v>
      </c>
      <c r="L28" s="286"/>
    </row>
    <row r="29" spans="2:12" ht="39" thickBot="1">
      <c r="B29" s="301"/>
      <c r="C29" s="279" t="s">
        <v>560</v>
      </c>
      <c r="D29" s="280" t="s">
        <v>577</v>
      </c>
      <c r="E29" s="302"/>
      <c r="F29" s="286" t="s">
        <v>578</v>
      </c>
      <c r="G29" s="303"/>
      <c r="H29" s="295"/>
      <c r="I29" s="296"/>
      <c r="J29" s="285" t="s">
        <v>557</v>
      </c>
      <c r="K29" s="286" t="s">
        <v>574</v>
      </c>
      <c r="L29" s="286"/>
    </row>
    <row r="30" spans="2:12" ht="13.5" thickBot="1">
      <c r="B30" s="301"/>
      <c r="C30" s="279" t="s">
        <v>562</v>
      </c>
      <c r="D30" s="280" t="s">
        <v>579</v>
      </c>
      <c r="E30" s="304"/>
      <c r="F30" s="289" t="s">
        <v>580</v>
      </c>
      <c r="G30" s="292"/>
      <c r="H30" s="305"/>
      <c r="I30" s="306"/>
      <c r="J30" s="307" t="s">
        <v>557</v>
      </c>
      <c r="K30" s="289" t="s">
        <v>574</v>
      </c>
      <c r="L30" s="289"/>
    </row>
    <row r="31" spans="2:12" ht="26.25" thickBot="1">
      <c r="B31" s="301"/>
      <c r="C31" s="279" t="s">
        <v>581</v>
      </c>
      <c r="D31" s="280" t="s">
        <v>582</v>
      </c>
      <c r="E31" s="308"/>
      <c r="F31" s="309" t="s">
        <v>578</v>
      </c>
      <c r="G31" s="277"/>
      <c r="H31" s="310"/>
      <c r="I31" s="311"/>
      <c r="J31" s="312" t="s">
        <v>557</v>
      </c>
      <c r="K31" s="309" t="s">
        <v>574</v>
      </c>
      <c r="L31" s="309"/>
    </row>
    <row r="32" spans="2:12" ht="13.5" thickBot="1">
      <c r="B32" s="313">
        <v>5</v>
      </c>
      <c r="C32" s="567" t="s">
        <v>583</v>
      </c>
      <c r="D32" s="567"/>
      <c r="E32" s="290"/>
      <c r="F32" s="290"/>
      <c r="G32" s="290"/>
      <c r="H32" s="291"/>
      <c r="I32" s="290"/>
      <c r="J32" s="290"/>
      <c r="K32" s="290"/>
      <c r="L32" s="292"/>
    </row>
    <row r="33" spans="2:12" ht="26.25" thickBot="1">
      <c r="B33" s="278"/>
      <c r="C33" s="279" t="s">
        <v>584</v>
      </c>
      <c r="D33" s="280" t="s">
        <v>585</v>
      </c>
      <c r="E33" s="281" t="s">
        <v>545</v>
      </c>
      <c r="F33" s="282" t="s">
        <v>586</v>
      </c>
      <c r="G33" s="282"/>
      <c r="H33" s="293"/>
      <c r="I33" s="314">
        <v>46121730</v>
      </c>
      <c r="J33" s="281" t="s">
        <v>557</v>
      </c>
      <c r="K33" s="282" t="s">
        <v>587</v>
      </c>
      <c r="L33" s="282" t="s">
        <v>588</v>
      </c>
    </row>
    <row r="34" spans="2:12" ht="26.25" thickBot="1">
      <c r="B34" s="278"/>
      <c r="C34" s="279" t="s">
        <v>589</v>
      </c>
      <c r="D34" s="280" t="s">
        <v>563</v>
      </c>
      <c r="E34" s="285" t="s">
        <v>545</v>
      </c>
      <c r="F34" s="286" t="s">
        <v>586</v>
      </c>
      <c r="G34" s="286"/>
      <c r="H34" s="295"/>
      <c r="I34" s="288">
        <v>44452136</v>
      </c>
      <c r="J34" s="285" t="s">
        <v>557</v>
      </c>
      <c r="K34" s="289" t="s">
        <v>590</v>
      </c>
      <c r="L34" s="286"/>
    </row>
    <row r="35" spans="2:12" ht="13.5" thickBot="1">
      <c r="B35" s="274">
        <v>6</v>
      </c>
      <c r="C35" s="567" t="s">
        <v>591</v>
      </c>
      <c r="D35" s="567"/>
      <c r="E35" s="290"/>
      <c r="F35" s="290"/>
      <c r="G35" s="290"/>
      <c r="H35" s="291"/>
      <c r="I35" s="290"/>
      <c r="J35" s="290"/>
      <c r="K35" s="275"/>
      <c r="L35" s="292"/>
    </row>
    <row r="36" spans="2:12" ht="26.25" thickBot="1">
      <c r="B36" s="278"/>
      <c r="C36" s="279" t="s">
        <v>584</v>
      </c>
      <c r="D36" s="280" t="s">
        <v>585</v>
      </c>
      <c r="E36" s="281"/>
      <c r="F36" s="282" t="s">
        <v>592</v>
      </c>
      <c r="G36" s="282" t="s">
        <v>546</v>
      </c>
      <c r="H36" s="293"/>
      <c r="I36" s="294"/>
      <c r="J36" s="281" t="s">
        <v>557</v>
      </c>
      <c r="K36" s="309" t="s">
        <v>593</v>
      </c>
      <c r="L36" s="282"/>
    </row>
    <row r="37" spans="2:12" ht="13.5" thickBot="1">
      <c r="B37" s="274">
        <v>7</v>
      </c>
      <c r="C37" s="567" t="s">
        <v>594</v>
      </c>
      <c r="D37" s="567"/>
      <c r="E37" s="290"/>
      <c r="F37" s="290"/>
      <c r="G37" s="290"/>
      <c r="H37" s="291"/>
      <c r="I37" s="290"/>
      <c r="J37" s="290"/>
      <c r="K37" s="275"/>
      <c r="L37" s="292"/>
    </row>
    <row r="38" spans="2:12" ht="26.25" thickBot="1">
      <c r="B38" s="278"/>
      <c r="C38" s="279" t="s">
        <v>584</v>
      </c>
      <c r="D38" s="280" t="s">
        <v>555</v>
      </c>
      <c r="E38" s="312"/>
      <c r="F38" s="309" t="s">
        <v>595</v>
      </c>
      <c r="G38" s="309" t="s">
        <v>546</v>
      </c>
      <c r="H38" s="310"/>
      <c r="I38" s="294"/>
      <c r="J38" s="312" t="s">
        <v>557</v>
      </c>
      <c r="K38" s="282" t="s">
        <v>596</v>
      </c>
      <c r="L38" s="282"/>
    </row>
    <row r="39" spans="2:12" ht="26.25" thickBot="1">
      <c r="B39" s="278"/>
      <c r="C39" s="279" t="s">
        <v>589</v>
      </c>
      <c r="D39" s="280" t="s">
        <v>202</v>
      </c>
      <c r="E39" s="281"/>
      <c r="F39" s="282" t="s">
        <v>573</v>
      </c>
      <c r="G39" s="282" t="s">
        <v>546</v>
      </c>
      <c r="H39" s="293"/>
      <c r="I39" s="296"/>
      <c r="J39" s="281" t="s">
        <v>557</v>
      </c>
      <c r="K39" s="286" t="s">
        <v>596</v>
      </c>
      <c r="L39" s="286"/>
    </row>
    <row r="40" spans="2:12" ht="26.25" thickBot="1">
      <c r="B40" s="278"/>
      <c r="C40" s="279" t="s">
        <v>562</v>
      </c>
      <c r="D40" s="280" t="s">
        <v>563</v>
      </c>
      <c r="E40" s="307"/>
      <c r="F40" s="289" t="s">
        <v>576</v>
      </c>
      <c r="G40" s="289" t="s">
        <v>546</v>
      </c>
      <c r="H40" s="305"/>
      <c r="I40" s="305"/>
      <c r="J40" s="289" t="s">
        <v>557</v>
      </c>
      <c r="K40" s="289" t="s">
        <v>596</v>
      </c>
      <c r="L40" s="289"/>
    </row>
    <row r="41" spans="2:12" ht="13.5" thickBot="1">
      <c r="B41" s="570" t="s">
        <v>597</v>
      </c>
      <c r="C41" s="571"/>
      <c r="D41" s="571"/>
      <c r="E41" s="571"/>
      <c r="F41" s="571"/>
      <c r="G41" s="571"/>
      <c r="H41" s="571"/>
      <c r="I41" s="272"/>
      <c r="J41" s="272"/>
      <c r="K41" s="272"/>
      <c r="L41" s="273"/>
    </row>
    <row r="42" spans="2:12" ht="13.5" thickBot="1">
      <c r="B42" s="274">
        <v>1</v>
      </c>
      <c r="C42" s="567" t="s">
        <v>556</v>
      </c>
      <c r="D42" s="567"/>
      <c r="E42" s="275"/>
      <c r="F42" s="276"/>
      <c r="G42" s="275"/>
      <c r="H42" s="276"/>
      <c r="I42" s="275"/>
      <c r="J42" s="275"/>
      <c r="K42" s="275"/>
      <c r="L42" s="277"/>
    </row>
    <row r="43" spans="2:12" ht="26.25" thickBot="1">
      <c r="B43" s="301"/>
      <c r="C43" s="315" t="s">
        <v>554</v>
      </c>
      <c r="D43" s="280" t="s">
        <v>598</v>
      </c>
      <c r="E43" s="312"/>
      <c r="F43" s="309" t="s">
        <v>556</v>
      </c>
      <c r="G43" s="309"/>
      <c r="H43" s="310"/>
      <c r="I43" s="316"/>
      <c r="J43" s="317"/>
      <c r="K43" s="282" t="s">
        <v>599</v>
      </c>
      <c r="L43" s="282"/>
    </row>
    <row r="44" spans="2:12" ht="26.25" thickBot="1">
      <c r="B44" s="301"/>
      <c r="C44" s="315" t="s">
        <v>560</v>
      </c>
      <c r="D44" s="280" t="s">
        <v>600</v>
      </c>
      <c r="E44" s="312"/>
      <c r="F44" s="309" t="s">
        <v>601</v>
      </c>
      <c r="G44" s="309"/>
      <c r="H44" s="310"/>
      <c r="I44" s="318"/>
      <c r="J44" s="302"/>
      <c r="K44" s="286" t="s">
        <v>599</v>
      </c>
      <c r="L44" s="286"/>
    </row>
    <row r="45" spans="2:12" ht="26.25" thickBot="1">
      <c r="B45" s="301"/>
      <c r="C45" s="315" t="s">
        <v>562</v>
      </c>
      <c r="D45" s="280" t="s">
        <v>602</v>
      </c>
      <c r="E45" s="312"/>
      <c r="F45" s="309" t="s">
        <v>556</v>
      </c>
      <c r="G45" s="309"/>
      <c r="H45" s="310"/>
      <c r="I45" s="318"/>
      <c r="J45" s="302"/>
      <c r="K45" s="286" t="s">
        <v>599</v>
      </c>
      <c r="L45" s="286"/>
    </row>
    <row r="46" spans="2:12" ht="26.25" thickBot="1">
      <c r="B46" s="301"/>
      <c r="C46" s="315" t="s">
        <v>581</v>
      </c>
      <c r="D46" s="280" t="s">
        <v>603</v>
      </c>
      <c r="E46" s="312"/>
      <c r="F46" s="309" t="s">
        <v>604</v>
      </c>
      <c r="G46" s="309"/>
      <c r="H46" s="310"/>
      <c r="I46" s="318"/>
      <c r="J46" s="302"/>
      <c r="K46" s="286" t="s">
        <v>599</v>
      </c>
      <c r="L46" s="286"/>
    </row>
    <row r="47" spans="2:12" ht="26.25" thickBot="1">
      <c r="B47" s="301"/>
      <c r="C47" s="315" t="s">
        <v>605</v>
      </c>
      <c r="D47" s="280" t="s">
        <v>606</v>
      </c>
      <c r="E47" s="312"/>
      <c r="F47" s="309" t="s">
        <v>607</v>
      </c>
      <c r="G47" s="309"/>
      <c r="H47" s="310"/>
      <c r="I47" s="318"/>
      <c r="J47" s="302"/>
      <c r="K47" s="289" t="s">
        <v>599</v>
      </c>
      <c r="L47" s="286"/>
    </row>
    <row r="48" spans="2:12" ht="13.5" thickBot="1">
      <c r="B48" s="274">
        <v>2</v>
      </c>
      <c r="C48" s="567" t="s">
        <v>608</v>
      </c>
      <c r="D48" s="567"/>
      <c r="E48" s="275"/>
      <c r="F48" s="276"/>
      <c r="G48" s="275"/>
      <c r="H48" s="276"/>
      <c r="I48" s="290"/>
      <c r="J48" s="290"/>
      <c r="K48" s="275"/>
      <c r="L48" s="292"/>
    </row>
    <row r="49" spans="2:12" ht="26.25" thickBot="1">
      <c r="B49" s="301"/>
      <c r="C49" s="315" t="s">
        <v>554</v>
      </c>
      <c r="D49" s="280" t="s">
        <v>609</v>
      </c>
      <c r="E49" s="312"/>
      <c r="F49" s="309" t="s">
        <v>610</v>
      </c>
      <c r="G49" s="309"/>
      <c r="H49" s="310"/>
      <c r="I49" s="316"/>
      <c r="J49" s="317"/>
      <c r="K49" s="282" t="s">
        <v>558</v>
      </c>
      <c r="L49" s="282"/>
    </row>
    <row r="50" spans="2:12" ht="26.25" thickBot="1">
      <c r="B50" s="301"/>
      <c r="C50" s="315" t="s">
        <v>560</v>
      </c>
      <c r="D50" s="280" t="s">
        <v>611</v>
      </c>
      <c r="E50" s="312"/>
      <c r="F50" s="309" t="s">
        <v>610</v>
      </c>
      <c r="G50" s="309"/>
      <c r="H50" s="310"/>
      <c r="I50" s="318"/>
      <c r="J50" s="302"/>
      <c r="K50" s="286" t="s">
        <v>558</v>
      </c>
      <c r="L50" s="286"/>
    </row>
    <row r="51" spans="2:12" ht="26.25" thickBot="1">
      <c r="B51" s="301"/>
      <c r="C51" s="315" t="s">
        <v>562</v>
      </c>
      <c r="D51" s="280" t="s">
        <v>612</v>
      </c>
      <c r="E51" s="312"/>
      <c r="F51" s="309" t="s">
        <v>610</v>
      </c>
      <c r="G51" s="309"/>
      <c r="H51" s="310"/>
      <c r="I51" s="290"/>
      <c r="J51" s="304"/>
      <c r="K51" s="289" t="s">
        <v>558</v>
      </c>
      <c r="L51" s="289"/>
    </row>
    <row r="52" spans="2:12" ht="26.25" thickBot="1">
      <c r="B52" s="301"/>
      <c r="C52" s="315" t="s">
        <v>581</v>
      </c>
      <c r="D52" s="280" t="s">
        <v>613</v>
      </c>
      <c r="E52" s="312"/>
      <c r="F52" s="309" t="s">
        <v>614</v>
      </c>
      <c r="G52" s="309"/>
      <c r="H52" s="310"/>
      <c r="I52" s="275"/>
      <c r="J52" s="308"/>
      <c r="K52" s="309" t="s">
        <v>558</v>
      </c>
      <c r="L52" s="309"/>
    </row>
    <row r="53" spans="2:12" ht="13.5" thickBot="1">
      <c r="B53" s="319"/>
    </row>
    <row r="54" spans="2:12" ht="13.5" thickBot="1">
      <c r="B54" s="313">
        <v>3</v>
      </c>
      <c r="C54" s="567" t="s">
        <v>615</v>
      </c>
      <c r="D54" s="567"/>
      <c r="E54" s="290"/>
      <c r="F54" s="291"/>
      <c r="G54" s="290"/>
      <c r="H54" s="291"/>
      <c r="I54" s="290"/>
      <c r="J54" s="290"/>
      <c r="K54" s="290"/>
      <c r="L54" s="292"/>
    </row>
    <row r="55" spans="2:12" ht="26.25" thickBot="1">
      <c r="B55" s="301"/>
      <c r="C55" s="315" t="s">
        <v>584</v>
      </c>
      <c r="D55" s="280" t="s">
        <v>616</v>
      </c>
      <c r="E55" s="312"/>
      <c r="F55" s="309" t="s">
        <v>617</v>
      </c>
      <c r="G55" s="309"/>
      <c r="H55" s="310"/>
      <c r="I55" s="316"/>
      <c r="J55" s="317"/>
      <c r="K55" s="282" t="s">
        <v>587</v>
      </c>
      <c r="L55" s="282"/>
    </row>
    <row r="56" spans="2:12" ht="26.25" thickBot="1">
      <c r="B56" s="301"/>
      <c r="C56" s="315" t="s">
        <v>589</v>
      </c>
      <c r="D56" s="280" t="s">
        <v>618</v>
      </c>
      <c r="E56" s="312"/>
      <c r="F56" s="309" t="s">
        <v>617</v>
      </c>
      <c r="G56" s="309"/>
      <c r="H56" s="310"/>
      <c r="I56" s="290"/>
      <c r="J56" s="304"/>
      <c r="K56" s="289" t="s">
        <v>587</v>
      </c>
      <c r="L56" s="289"/>
    </row>
    <row r="57" spans="2:12" ht="13.5" thickBot="1">
      <c r="B57" s="320"/>
      <c r="C57" s="321"/>
      <c r="D57" s="321"/>
      <c r="E57" s="321"/>
      <c r="F57" s="321"/>
      <c r="G57" s="321"/>
      <c r="H57" s="321"/>
      <c r="I57" s="321"/>
      <c r="J57" s="321"/>
      <c r="K57" s="321"/>
      <c r="L57" s="322"/>
    </row>
    <row r="58" spans="2:12" ht="13.5" thickBot="1">
      <c r="B58" s="568" t="s">
        <v>619</v>
      </c>
      <c r="C58" s="569"/>
      <c r="D58" s="569"/>
      <c r="E58" s="569"/>
      <c r="F58" s="569"/>
      <c r="G58" s="569"/>
      <c r="H58" s="569"/>
      <c r="I58" s="323"/>
      <c r="J58" s="323"/>
      <c r="K58" s="323"/>
      <c r="L58" s="324"/>
    </row>
    <row r="59" spans="2:12" ht="13.5" thickBot="1">
      <c r="B59" s="570" t="s">
        <v>552</v>
      </c>
      <c r="C59" s="571"/>
      <c r="D59" s="571"/>
      <c r="E59" s="571"/>
      <c r="F59" s="571"/>
      <c r="G59" s="571"/>
      <c r="H59" s="571"/>
      <c r="I59" s="272"/>
      <c r="J59" s="272"/>
      <c r="K59" s="272"/>
      <c r="L59" s="273"/>
    </row>
    <row r="60" spans="2:12" ht="13.5" thickBot="1">
      <c r="B60" s="274">
        <v>1</v>
      </c>
      <c r="C60" s="567" t="s">
        <v>620</v>
      </c>
      <c r="D60" s="567"/>
      <c r="E60" s="275"/>
      <c r="F60" s="276"/>
      <c r="G60" s="275"/>
      <c r="H60" s="276"/>
      <c r="I60" s="275"/>
      <c r="J60" s="275"/>
      <c r="K60" s="275"/>
      <c r="L60" s="277"/>
    </row>
    <row r="61" spans="2:12" ht="26.25" thickBot="1">
      <c r="B61" s="278"/>
      <c r="C61" s="279" t="s">
        <v>554</v>
      </c>
      <c r="D61" s="280" t="s">
        <v>621</v>
      </c>
      <c r="E61" s="281"/>
      <c r="F61" s="282" t="s">
        <v>622</v>
      </c>
      <c r="G61" s="282"/>
      <c r="H61" s="293"/>
      <c r="I61" s="314">
        <v>0</v>
      </c>
      <c r="J61" s="281" t="s">
        <v>557</v>
      </c>
      <c r="K61" s="282" t="s">
        <v>623</v>
      </c>
      <c r="L61" s="282"/>
    </row>
    <row r="62" spans="2:12" ht="26.25" thickBot="1">
      <c r="B62" s="278"/>
      <c r="C62" s="279" t="s">
        <v>560</v>
      </c>
      <c r="D62" s="280" t="s">
        <v>624</v>
      </c>
      <c r="E62" s="285"/>
      <c r="F62" s="286" t="s">
        <v>625</v>
      </c>
      <c r="G62" s="286"/>
      <c r="H62" s="295"/>
      <c r="I62" s="296"/>
      <c r="J62" s="285" t="s">
        <v>557</v>
      </c>
      <c r="K62" s="286" t="s">
        <v>623</v>
      </c>
      <c r="L62" s="286"/>
    </row>
    <row r="63" spans="2:12" ht="26.25" thickBot="1">
      <c r="B63" s="278"/>
      <c r="C63" s="279" t="s">
        <v>562</v>
      </c>
      <c r="D63" s="280" t="s">
        <v>626</v>
      </c>
      <c r="E63" s="285"/>
      <c r="F63" s="286" t="s">
        <v>625</v>
      </c>
      <c r="G63" s="286"/>
      <c r="H63" s="295"/>
      <c r="I63" s="296"/>
      <c r="J63" s="285" t="s">
        <v>557</v>
      </c>
      <c r="K63" s="286" t="s">
        <v>623</v>
      </c>
      <c r="L63" s="286"/>
    </row>
    <row r="64" spans="2:12" ht="26.25" thickBot="1">
      <c r="B64" s="278"/>
      <c r="C64" s="279" t="s">
        <v>581</v>
      </c>
      <c r="D64" s="280" t="s">
        <v>627</v>
      </c>
      <c r="E64" s="285"/>
      <c r="F64" s="286" t="s">
        <v>625</v>
      </c>
      <c r="G64" s="286"/>
      <c r="H64" s="295"/>
      <c r="I64" s="296"/>
      <c r="J64" s="285" t="s">
        <v>557</v>
      </c>
      <c r="K64" s="286" t="s">
        <v>623</v>
      </c>
      <c r="L64" s="286"/>
    </row>
    <row r="65" spans="2:12" ht="39" thickBot="1">
      <c r="B65" s="278"/>
      <c r="C65" s="279" t="s">
        <v>605</v>
      </c>
      <c r="D65" s="280" t="s">
        <v>628</v>
      </c>
      <c r="E65" s="307"/>
      <c r="F65" s="289"/>
      <c r="G65" s="289"/>
      <c r="H65" s="305"/>
      <c r="I65" s="306"/>
      <c r="J65" s="307" t="s">
        <v>557</v>
      </c>
      <c r="K65" s="289" t="s">
        <v>629</v>
      </c>
      <c r="L65" s="289"/>
    </row>
    <row r="66" spans="2:12" ht="13.5" thickBot="1">
      <c r="B66" s="570" t="s">
        <v>597</v>
      </c>
      <c r="C66" s="571"/>
      <c r="D66" s="571"/>
      <c r="E66" s="571"/>
      <c r="F66" s="571"/>
      <c r="G66" s="571"/>
      <c r="H66" s="571"/>
      <c r="I66" s="272"/>
      <c r="J66" s="272"/>
      <c r="K66" s="272"/>
      <c r="L66" s="273"/>
    </row>
    <row r="67" spans="2:12" ht="26.25" thickBot="1">
      <c r="B67" s="278">
        <v>1</v>
      </c>
      <c r="C67" s="559" t="s">
        <v>630</v>
      </c>
      <c r="D67" s="560"/>
      <c r="E67" s="282"/>
      <c r="F67" s="282" t="s">
        <v>631</v>
      </c>
      <c r="G67" s="282"/>
      <c r="H67" s="293"/>
      <c r="I67" s="316"/>
      <c r="J67" s="317"/>
      <c r="K67" s="282" t="s">
        <v>632</v>
      </c>
      <c r="L67" s="282"/>
    </row>
    <row r="68" spans="2:12" ht="26.25" thickBot="1">
      <c r="B68" s="278">
        <v>2</v>
      </c>
      <c r="C68" s="559" t="s">
        <v>633</v>
      </c>
      <c r="D68" s="560"/>
      <c r="E68" s="286"/>
      <c r="F68" s="286" t="s">
        <v>631</v>
      </c>
      <c r="G68" s="286"/>
      <c r="H68" s="295"/>
      <c r="I68" s="318"/>
      <c r="J68" s="302"/>
      <c r="K68" s="286" t="s">
        <v>632</v>
      </c>
      <c r="L68" s="286"/>
    </row>
    <row r="69" spans="2:12" ht="26.25" thickBot="1">
      <c r="B69" s="278">
        <v>3</v>
      </c>
      <c r="C69" s="559" t="s">
        <v>634</v>
      </c>
      <c r="D69" s="560"/>
      <c r="E69" s="289"/>
      <c r="F69" s="289" t="s">
        <v>631</v>
      </c>
      <c r="G69" s="289"/>
      <c r="H69" s="305"/>
      <c r="I69" s="290"/>
      <c r="J69" s="304"/>
      <c r="K69" s="289" t="s">
        <v>635</v>
      </c>
      <c r="L69" s="289"/>
    </row>
    <row r="70" spans="2:12" ht="13.5" customHeight="1" thickBot="1">
      <c r="B70" s="561" t="s">
        <v>636</v>
      </c>
      <c r="C70" s="562"/>
      <c r="D70" s="562"/>
      <c r="E70" s="562"/>
      <c r="F70" s="562"/>
      <c r="G70" s="562"/>
      <c r="H70" s="562"/>
      <c r="I70" s="562"/>
      <c r="J70" s="562"/>
      <c r="K70" s="562"/>
      <c r="L70" s="563"/>
    </row>
    <row r="71" spans="2:12" ht="13.5" thickBot="1">
      <c r="B71" s="564" t="s">
        <v>552</v>
      </c>
      <c r="C71" s="565"/>
      <c r="D71" s="565"/>
      <c r="E71" s="565"/>
      <c r="F71" s="565"/>
      <c r="G71" s="565"/>
      <c r="H71" s="565"/>
      <c r="I71" s="565"/>
      <c r="J71" s="565"/>
      <c r="K71" s="565"/>
      <c r="L71" s="566"/>
    </row>
    <row r="72" spans="2:12" ht="13.5" thickBot="1">
      <c r="B72" s="274">
        <v>1</v>
      </c>
      <c r="C72" s="567" t="s">
        <v>148</v>
      </c>
      <c r="D72" s="567"/>
      <c r="E72" s="275"/>
      <c r="F72" s="276"/>
      <c r="G72" s="275"/>
      <c r="H72" s="276"/>
      <c r="I72" s="275"/>
      <c r="J72" s="275"/>
      <c r="K72" s="275"/>
      <c r="L72" s="277"/>
    </row>
    <row r="73" spans="2:12" ht="26.25" thickBot="1">
      <c r="B73" s="278"/>
      <c r="C73" s="279" t="s">
        <v>554</v>
      </c>
      <c r="D73" s="325" t="s">
        <v>637</v>
      </c>
      <c r="E73" s="309"/>
      <c r="F73" s="309"/>
      <c r="G73" s="309"/>
      <c r="H73" s="310"/>
      <c r="I73" s="309"/>
      <c r="J73" s="309" t="s">
        <v>557</v>
      </c>
      <c r="K73" s="309" t="s">
        <v>638</v>
      </c>
      <c r="L73" s="309"/>
    </row>
    <row r="74" spans="2:12" ht="26.25" thickBot="1">
      <c r="B74" s="278"/>
      <c r="C74" s="279" t="s">
        <v>560</v>
      </c>
      <c r="D74" s="325" t="s">
        <v>639</v>
      </c>
      <c r="E74" s="309"/>
      <c r="F74" s="309"/>
      <c r="G74" s="309"/>
      <c r="H74" s="310"/>
      <c r="I74" s="309"/>
      <c r="J74" s="309" t="s">
        <v>557</v>
      </c>
      <c r="K74" s="309" t="s">
        <v>638</v>
      </c>
      <c r="L74" s="309"/>
    </row>
    <row r="75" spans="2:12">
      <c r="B75" s="326"/>
    </row>
  </sheetData>
  <mergeCells count="34">
    <mergeCell ref="B1:L1"/>
    <mergeCell ref="B2:L2"/>
    <mergeCell ref="B3:L3"/>
    <mergeCell ref="B4:L4"/>
    <mergeCell ref="B8:D10"/>
    <mergeCell ref="E8:H8"/>
    <mergeCell ref="I8:J8"/>
    <mergeCell ref="K8:K10"/>
    <mergeCell ref="L8:L10"/>
    <mergeCell ref="E9:F9"/>
    <mergeCell ref="G9:H9"/>
    <mergeCell ref="B11:H11"/>
    <mergeCell ref="B12:H12"/>
    <mergeCell ref="C13:D13"/>
    <mergeCell ref="C17:D17"/>
    <mergeCell ref="C21:D21"/>
    <mergeCell ref="C25:D25"/>
    <mergeCell ref="C32:D32"/>
    <mergeCell ref="C35:D35"/>
    <mergeCell ref="C37:D37"/>
    <mergeCell ref="B41:H41"/>
    <mergeCell ref="C42:D42"/>
    <mergeCell ref="C48:D48"/>
    <mergeCell ref="C54:D54"/>
    <mergeCell ref="B58:H58"/>
    <mergeCell ref="B59:H59"/>
    <mergeCell ref="C60:D60"/>
    <mergeCell ref="B66:H66"/>
    <mergeCell ref="C67:D67"/>
    <mergeCell ref="C68:D68"/>
    <mergeCell ref="C69:D69"/>
    <mergeCell ref="B70:L70"/>
    <mergeCell ref="B71:L71"/>
    <mergeCell ref="C72:D72"/>
  </mergeCells>
  <printOptions horizontalCentered="1"/>
  <pageMargins left="0.31496062992125984" right="0.31496062992125984" top="0.35433070866141736" bottom="0.35433070866141736" header="0.31496062992125984" footer="0.31496062992125984"/>
  <pageSetup scale="50" orientation="landscape" horizontalDpi="4294967293" vertic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"/>
  <sheetViews>
    <sheetView workbookViewId="0">
      <selection sqref="A1:IV65536"/>
    </sheetView>
  </sheetViews>
  <sheetFormatPr baseColWidth="10" defaultRowHeight="11.25"/>
  <cols>
    <col min="1" max="1" width="3.7109375" style="156" customWidth="1"/>
    <col min="2" max="2" width="30.7109375" style="156" customWidth="1"/>
    <col min="3" max="3" width="27.42578125" style="156" customWidth="1"/>
    <col min="4" max="8" width="15.7109375" style="156" customWidth="1"/>
    <col min="9" max="9" width="11.42578125" style="156"/>
    <col min="10" max="10" width="11.7109375" style="156" bestFit="1" customWidth="1"/>
    <col min="11" max="16384" width="11.42578125" style="156"/>
  </cols>
  <sheetData>
    <row r="1" spans="1:10" ht="18" customHeight="1">
      <c r="A1" s="515" t="s">
        <v>116</v>
      </c>
      <c r="B1" s="516"/>
      <c r="C1" s="516"/>
      <c r="D1" s="516"/>
      <c r="E1" s="516"/>
      <c r="F1" s="516"/>
      <c r="G1" s="516"/>
      <c r="H1" s="517"/>
    </row>
    <row r="2" spans="1:10" ht="18" customHeight="1">
      <c r="A2" s="518" t="s">
        <v>640</v>
      </c>
      <c r="B2" s="519"/>
      <c r="C2" s="519"/>
      <c r="D2" s="519"/>
      <c r="E2" s="519"/>
      <c r="F2" s="519"/>
      <c r="G2" s="519"/>
      <c r="H2" s="520"/>
    </row>
    <row r="3" spans="1:10" ht="18" customHeight="1">
      <c r="A3" s="518" t="s">
        <v>641</v>
      </c>
      <c r="B3" s="519"/>
      <c r="C3" s="519"/>
      <c r="D3" s="519"/>
      <c r="E3" s="519"/>
      <c r="F3" s="519"/>
      <c r="G3" s="519"/>
      <c r="H3" s="520"/>
    </row>
    <row r="4" spans="1:10" ht="18" customHeight="1" thickBot="1">
      <c r="A4" s="605" t="s">
        <v>147</v>
      </c>
      <c r="B4" s="606"/>
      <c r="C4" s="606"/>
      <c r="D4" s="606"/>
      <c r="E4" s="606"/>
      <c r="F4" s="606"/>
      <c r="G4" s="606"/>
      <c r="H4" s="607"/>
    </row>
    <row r="5" spans="1:10" s="127" customFormat="1" ht="9" customHeight="1">
      <c r="A5" s="157"/>
      <c r="B5" s="157"/>
      <c r="C5" s="157"/>
      <c r="E5" s="158"/>
      <c r="F5" s="158"/>
      <c r="G5" s="158"/>
      <c r="H5" s="158"/>
    </row>
    <row r="6" spans="1:10" ht="12" customHeight="1">
      <c r="A6" s="458"/>
      <c r="B6" s="458"/>
      <c r="C6" s="458"/>
      <c r="D6" s="470" t="s">
        <v>642</v>
      </c>
      <c r="E6" s="470" t="s">
        <v>643</v>
      </c>
      <c r="F6" s="470" t="s">
        <v>644</v>
      </c>
      <c r="G6" s="470" t="s">
        <v>645</v>
      </c>
      <c r="H6" s="470" t="s">
        <v>646</v>
      </c>
    </row>
    <row r="7" spans="1:10" ht="12" customHeight="1">
      <c r="A7" s="458"/>
      <c r="B7" s="458"/>
      <c r="C7" s="458"/>
      <c r="D7" s="507" t="s">
        <v>233</v>
      </c>
      <c r="E7" s="507" t="s">
        <v>234</v>
      </c>
      <c r="F7" s="507" t="s">
        <v>234</v>
      </c>
      <c r="G7" s="507" t="s">
        <v>234</v>
      </c>
      <c r="H7" s="507" t="s">
        <v>234</v>
      </c>
    </row>
    <row r="8" spans="1:10" ht="12" customHeight="1">
      <c r="A8" s="458"/>
      <c r="B8" s="458"/>
      <c r="C8" s="458"/>
      <c r="D8" s="471" t="s">
        <v>237</v>
      </c>
      <c r="E8" s="471" t="s">
        <v>238</v>
      </c>
      <c r="F8" s="471" t="s">
        <v>238</v>
      </c>
      <c r="G8" s="471" t="s">
        <v>238</v>
      </c>
      <c r="H8" s="471" t="s">
        <v>238</v>
      </c>
    </row>
    <row r="9" spans="1:10" ht="15" customHeight="1">
      <c r="A9" s="444" t="s">
        <v>647</v>
      </c>
      <c r="B9" s="445"/>
      <c r="C9" s="449"/>
      <c r="D9" s="327">
        <f>SUM(D10:D11)</f>
        <v>0</v>
      </c>
      <c r="E9" s="327">
        <f>SUM(E10:E11)</f>
        <v>0</v>
      </c>
      <c r="F9" s="327">
        <f>SUM(F10:F11)</f>
        <v>0</v>
      </c>
      <c r="G9" s="327">
        <f>SUM(G10:G11)</f>
        <v>0</v>
      </c>
      <c r="H9" s="327">
        <f>SUM(H10:H11)</f>
        <v>0</v>
      </c>
      <c r="J9" s="163"/>
    </row>
    <row r="10" spans="1:10" ht="15" customHeight="1">
      <c r="A10" s="599" t="s">
        <v>648</v>
      </c>
      <c r="B10" s="600"/>
      <c r="C10" s="601"/>
      <c r="D10" s="328">
        <v>0</v>
      </c>
      <c r="E10" s="328">
        <v>0</v>
      </c>
      <c r="F10" s="328">
        <v>0</v>
      </c>
      <c r="G10" s="328">
        <v>0</v>
      </c>
      <c r="H10" s="328">
        <v>0</v>
      </c>
      <c r="J10" s="163"/>
    </row>
    <row r="11" spans="1:10" ht="15" customHeight="1">
      <c r="A11" s="591" t="s">
        <v>649</v>
      </c>
      <c r="B11" s="504"/>
      <c r="C11" s="592"/>
      <c r="D11" s="328">
        <v>0</v>
      </c>
      <c r="E11" s="328">
        <v>0</v>
      </c>
      <c r="F11" s="328">
        <v>0</v>
      </c>
      <c r="G11" s="328">
        <v>0</v>
      </c>
      <c r="H11" s="328">
        <v>0</v>
      </c>
      <c r="J11" s="163"/>
    </row>
    <row r="12" spans="1:10" ht="15" customHeight="1">
      <c r="A12" s="591"/>
      <c r="B12" s="504"/>
      <c r="C12" s="592"/>
      <c r="D12" s="240"/>
      <c r="E12" s="164"/>
      <c r="F12" s="164"/>
      <c r="G12" s="164"/>
      <c r="H12" s="164"/>
      <c r="J12" s="163"/>
    </row>
    <row r="13" spans="1:10" ht="15" customHeight="1">
      <c r="A13" s="602" t="s">
        <v>650</v>
      </c>
      <c r="B13" s="603"/>
      <c r="C13" s="604"/>
      <c r="D13" s="240">
        <f>SUM(D14+D18+D22+D23+D24+D25+D26+D27+D28+D29)</f>
        <v>0</v>
      </c>
      <c r="E13" s="240">
        <f>SUM(E14+E18+E22+E23+E24+E25+E26+E27+E28+E29)</f>
        <v>0</v>
      </c>
      <c r="F13" s="240">
        <f>SUM(F14+F18+F22+F23+F24+F25+F26+F27+F28+F29)</f>
        <v>0</v>
      </c>
      <c r="G13" s="240">
        <f>SUM(G14+G18+G22+G23+G24+G25+G26+G27+G28+G29)</f>
        <v>0</v>
      </c>
      <c r="H13" s="240">
        <f>SUM(H14+H18+H22+H23+H24+H25+H26+H27+H28+H29)</f>
        <v>0</v>
      </c>
      <c r="J13" s="163"/>
    </row>
    <row r="14" spans="1:10" ht="15" customHeight="1">
      <c r="A14" s="591" t="s">
        <v>651</v>
      </c>
      <c r="B14" s="504"/>
      <c r="C14" s="592"/>
      <c r="D14" s="240">
        <f>SUM(D15:D17)</f>
        <v>0</v>
      </c>
      <c r="E14" s="240">
        <f>SUM(E15:E17)</f>
        <v>0</v>
      </c>
      <c r="F14" s="240">
        <f>SUM(F15:F17)</f>
        <v>0</v>
      </c>
      <c r="G14" s="240">
        <f>SUM(G15:G17)</f>
        <v>0</v>
      </c>
      <c r="H14" s="240">
        <f>SUM(H15:H17)</f>
        <v>0</v>
      </c>
      <c r="J14" s="163"/>
    </row>
    <row r="15" spans="1:10" ht="15" customHeight="1">
      <c r="A15" s="596" t="s">
        <v>652</v>
      </c>
      <c r="B15" s="597"/>
      <c r="C15" s="598"/>
      <c r="D15" s="329">
        <v>0</v>
      </c>
      <c r="E15" s="329">
        <v>0</v>
      </c>
      <c r="F15" s="329">
        <v>0</v>
      </c>
      <c r="G15" s="329">
        <v>0</v>
      </c>
      <c r="H15" s="329">
        <v>0</v>
      </c>
      <c r="J15" s="163"/>
    </row>
    <row r="16" spans="1:10" ht="15" customHeight="1">
      <c r="A16" s="596" t="s">
        <v>653</v>
      </c>
      <c r="B16" s="597"/>
      <c r="C16" s="598"/>
      <c r="D16" s="329">
        <v>0</v>
      </c>
      <c r="E16" s="329">
        <v>0</v>
      </c>
      <c r="F16" s="329">
        <v>0</v>
      </c>
      <c r="G16" s="329">
        <v>0</v>
      </c>
      <c r="H16" s="329">
        <v>0</v>
      </c>
      <c r="J16" s="163"/>
    </row>
    <row r="17" spans="1:10" ht="15" customHeight="1">
      <c r="A17" s="596" t="s">
        <v>654</v>
      </c>
      <c r="B17" s="597"/>
      <c r="C17" s="598"/>
      <c r="D17" s="329">
        <v>0</v>
      </c>
      <c r="E17" s="329">
        <v>0</v>
      </c>
      <c r="F17" s="329">
        <v>0</v>
      </c>
      <c r="G17" s="329">
        <v>0</v>
      </c>
      <c r="H17" s="329">
        <v>0</v>
      </c>
      <c r="J17" s="163"/>
    </row>
    <row r="18" spans="1:10" ht="15" customHeight="1">
      <c r="A18" s="591" t="s">
        <v>655</v>
      </c>
      <c r="B18" s="504"/>
      <c r="C18" s="592"/>
      <c r="D18" s="240">
        <f>SUM(D19:D21)</f>
        <v>0</v>
      </c>
      <c r="E18" s="240">
        <f>SUM(E19:E21)</f>
        <v>0</v>
      </c>
      <c r="F18" s="240">
        <f>SUM(F19:F21)</f>
        <v>0</v>
      </c>
      <c r="G18" s="240">
        <f>SUM(G19:G21)</f>
        <v>0</v>
      </c>
      <c r="H18" s="240">
        <f>SUM(H19:H21)</f>
        <v>0</v>
      </c>
      <c r="J18" s="163"/>
    </row>
    <row r="19" spans="1:10" ht="15" customHeight="1">
      <c r="A19" s="596" t="s">
        <v>652</v>
      </c>
      <c r="B19" s="597"/>
      <c r="C19" s="598"/>
      <c r="D19" s="329">
        <v>0</v>
      </c>
      <c r="E19" s="329">
        <v>0</v>
      </c>
      <c r="F19" s="329">
        <v>0</v>
      </c>
      <c r="G19" s="329">
        <v>0</v>
      </c>
      <c r="H19" s="329">
        <v>0</v>
      </c>
      <c r="J19" s="163"/>
    </row>
    <row r="20" spans="1:10" ht="15" customHeight="1">
      <c r="A20" s="596" t="s">
        <v>653</v>
      </c>
      <c r="B20" s="597"/>
      <c r="C20" s="598"/>
      <c r="D20" s="329">
        <v>0</v>
      </c>
      <c r="E20" s="329">
        <v>0</v>
      </c>
      <c r="F20" s="329">
        <v>0</v>
      </c>
      <c r="G20" s="329">
        <v>0</v>
      </c>
      <c r="H20" s="329">
        <v>0</v>
      </c>
      <c r="J20" s="163"/>
    </row>
    <row r="21" spans="1:10" ht="15" customHeight="1">
      <c r="A21" s="596" t="s">
        <v>654</v>
      </c>
      <c r="B21" s="597"/>
      <c r="C21" s="598"/>
      <c r="D21" s="329">
        <v>0</v>
      </c>
      <c r="E21" s="329">
        <v>0</v>
      </c>
      <c r="F21" s="329">
        <v>0</v>
      </c>
      <c r="G21" s="329">
        <v>0</v>
      </c>
      <c r="H21" s="329">
        <v>0</v>
      </c>
      <c r="J21" s="163"/>
    </row>
    <row r="22" spans="1:10" ht="15" customHeight="1">
      <c r="A22" s="591" t="s">
        <v>656</v>
      </c>
      <c r="B22" s="504"/>
      <c r="C22" s="592"/>
      <c r="D22" s="240">
        <v>0</v>
      </c>
      <c r="E22" s="240">
        <v>0</v>
      </c>
      <c r="F22" s="240">
        <v>0</v>
      </c>
      <c r="G22" s="240">
        <v>0</v>
      </c>
      <c r="H22" s="240">
        <v>0</v>
      </c>
      <c r="J22" s="163"/>
    </row>
    <row r="23" spans="1:10" ht="15" customHeight="1">
      <c r="A23" s="591" t="s">
        <v>657</v>
      </c>
      <c r="B23" s="504"/>
      <c r="C23" s="592"/>
      <c r="D23" s="240">
        <v>0</v>
      </c>
      <c r="E23" s="240">
        <v>0</v>
      </c>
      <c r="F23" s="240">
        <v>0</v>
      </c>
      <c r="G23" s="240">
        <v>0</v>
      </c>
      <c r="H23" s="240">
        <v>0</v>
      </c>
      <c r="J23" s="163"/>
    </row>
    <row r="24" spans="1:10" ht="15" customHeight="1">
      <c r="A24" s="591" t="s">
        <v>658</v>
      </c>
      <c r="B24" s="504"/>
      <c r="C24" s="592"/>
      <c r="D24" s="240">
        <v>0</v>
      </c>
      <c r="E24" s="240">
        <v>0</v>
      </c>
      <c r="F24" s="240">
        <v>0</v>
      </c>
      <c r="G24" s="240">
        <v>0</v>
      </c>
      <c r="H24" s="240">
        <v>0</v>
      </c>
      <c r="J24" s="163"/>
    </row>
    <row r="25" spans="1:10" ht="15" customHeight="1">
      <c r="A25" s="591" t="s">
        <v>659</v>
      </c>
      <c r="B25" s="504"/>
      <c r="C25" s="592"/>
      <c r="D25" s="240">
        <v>0</v>
      </c>
      <c r="E25" s="240">
        <v>0</v>
      </c>
      <c r="F25" s="240">
        <v>0</v>
      </c>
      <c r="G25" s="240">
        <v>0</v>
      </c>
      <c r="H25" s="240">
        <v>0</v>
      </c>
      <c r="J25" s="163"/>
    </row>
    <row r="26" spans="1:10" ht="15" customHeight="1">
      <c r="A26" s="591" t="s">
        <v>660</v>
      </c>
      <c r="B26" s="504"/>
      <c r="C26" s="592"/>
      <c r="D26" s="240">
        <v>0</v>
      </c>
      <c r="E26" s="240">
        <v>0</v>
      </c>
      <c r="F26" s="240">
        <v>0</v>
      </c>
      <c r="G26" s="240">
        <v>0</v>
      </c>
      <c r="H26" s="240">
        <v>0</v>
      </c>
      <c r="J26" s="163"/>
    </row>
    <row r="27" spans="1:10" ht="15" customHeight="1">
      <c r="A27" s="591" t="s">
        <v>661</v>
      </c>
      <c r="B27" s="504"/>
      <c r="C27" s="592"/>
      <c r="D27" s="240">
        <v>0</v>
      </c>
      <c r="E27" s="240">
        <v>0</v>
      </c>
      <c r="F27" s="240">
        <v>0</v>
      </c>
      <c r="G27" s="240">
        <v>0</v>
      </c>
      <c r="H27" s="240">
        <v>0</v>
      </c>
      <c r="J27" s="163"/>
    </row>
    <row r="28" spans="1:10" ht="15" customHeight="1">
      <c r="A28" s="591" t="s">
        <v>662</v>
      </c>
      <c r="B28" s="504"/>
      <c r="C28" s="592"/>
      <c r="D28" s="240">
        <v>0</v>
      </c>
      <c r="E28" s="240">
        <v>0</v>
      </c>
      <c r="F28" s="240">
        <v>0</v>
      </c>
      <c r="G28" s="240">
        <v>0</v>
      </c>
      <c r="H28" s="240">
        <v>0</v>
      </c>
      <c r="J28" s="163"/>
    </row>
    <row r="29" spans="1:10" ht="15" customHeight="1">
      <c r="A29" s="591" t="s">
        <v>663</v>
      </c>
      <c r="B29" s="504"/>
      <c r="C29" s="592"/>
      <c r="D29" s="240">
        <v>0</v>
      </c>
      <c r="E29" s="240">
        <v>0</v>
      </c>
      <c r="F29" s="240">
        <v>0</v>
      </c>
      <c r="G29" s="240">
        <v>0</v>
      </c>
      <c r="H29" s="240">
        <v>0</v>
      </c>
      <c r="J29" s="163"/>
    </row>
    <row r="30" spans="1:10" ht="15" customHeight="1">
      <c r="A30" s="330"/>
      <c r="B30" s="193"/>
      <c r="C30" s="331"/>
      <c r="D30" s="240"/>
      <c r="E30" s="164"/>
      <c r="F30" s="164"/>
      <c r="G30" s="164"/>
      <c r="H30" s="164"/>
      <c r="J30" s="163"/>
    </row>
    <row r="31" spans="1:10" ht="15" customHeight="1">
      <c r="A31" s="446" t="s">
        <v>664</v>
      </c>
      <c r="B31" s="447"/>
      <c r="C31" s="448"/>
      <c r="D31" s="240">
        <f>SUM(D32)</f>
        <v>0</v>
      </c>
      <c r="E31" s="240">
        <f>SUM(E32)</f>
        <v>0</v>
      </c>
      <c r="F31" s="240">
        <f>SUM(F32)</f>
        <v>0</v>
      </c>
      <c r="G31" s="240">
        <f>SUM(G32)</f>
        <v>0</v>
      </c>
      <c r="H31" s="240">
        <f>SUM(H32)</f>
        <v>0</v>
      </c>
      <c r="J31" s="163"/>
    </row>
    <row r="32" spans="1:10" ht="15" customHeight="1">
      <c r="A32" s="591" t="s">
        <v>665</v>
      </c>
      <c r="B32" s="504"/>
      <c r="C32" s="592"/>
      <c r="D32" s="332">
        <v>0</v>
      </c>
      <c r="E32" s="332">
        <v>0</v>
      </c>
      <c r="F32" s="332">
        <v>0</v>
      </c>
      <c r="G32" s="332">
        <v>0</v>
      </c>
      <c r="H32" s="332">
        <v>0</v>
      </c>
      <c r="J32" s="163"/>
    </row>
    <row r="33" spans="1:10" ht="15" customHeight="1">
      <c r="A33" s="438"/>
      <c r="B33" s="439"/>
      <c r="C33" s="440"/>
      <c r="D33" s="240"/>
      <c r="E33" s="164"/>
      <c r="F33" s="164"/>
      <c r="G33" s="164"/>
      <c r="H33" s="164"/>
      <c r="J33" s="163"/>
    </row>
    <row r="34" spans="1:10" ht="15" customHeight="1">
      <c r="A34" s="446" t="s">
        <v>666</v>
      </c>
      <c r="B34" s="447"/>
      <c r="C34" s="448"/>
      <c r="D34" s="240">
        <f>SUM(D35:D37)</f>
        <v>0</v>
      </c>
      <c r="E34" s="240">
        <f>SUM(E35:E37)</f>
        <v>0</v>
      </c>
      <c r="F34" s="240">
        <f>SUM(F35:F37)</f>
        <v>0</v>
      </c>
      <c r="G34" s="240">
        <f>SUM(G35:G37)</f>
        <v>0</v>
      </c>
      <c r="H34" s="240">
        <f>SUM(H35:H37)</f>
        <v>0</v>
      </c>
      <c r="J34" s="163"/>
    </row>
    <row r="35" spans="1:10" ht="15" customHeight="1">
      <c r="A35" s="591" t="s">
        <v>651</v>
      </c>
      <c r="B35" s="504"/>
      <c r="C35" s="592"/>
      <c r="D35" s="332">
        <v>0</v>
      </c>
      <c r="E35" s="332">
        <v>0</v>
      </c>
      <c r="F35" s="332">
        <v>0</v>
      </c>
      <c r="G35" s="332">
        <v>0</v>
      </c>
      <c r="H35" s="332">
        <v>0</v>
      </c>
      <c r="J35" s="163"/>
    </row>
    <row r="36" spans="1:10" ht="15" customHeight="1">
      <c r="A36" s="591" t="s">
        <v>655</v>
      </c>
      <c r="B36" s="504"/>
      <c r="C36" s="592"/>
      <c r="D36" s="332">
        <v>0</v>
      </c>
      <c r="E36" s="332">
        <v>0</v>
      </c>
      <c r="F36" s="332">
        <v>0</v>
      </c>
      <c r="G36" s="332">
        <v>0</v>
      </c>
      <c r="H36" s="332">
        <v>0</v>
      </c>
      <c r="J36" s="163"/>
    </row>
    <row r="37" spans="1:10" ht="15" customHeight="1">
      <c r="A37" s="591" t="s">
        <v>667</v>
      </c>
      <c r="B37" s="504"/>
      <c r="C37" s="592"/>
      <c r="D37" s="332">
        <v>0</v>
      </c>
      <c r="E37" s="332">
        <v>0</v>
      </c>
      <c r="F37" s="332">
        <v>0</v>
      </c>
      <c r="G37" s="332">
        <v>0</v>
      </c>
      <c r="H37" s="332">
        <v>0</v>
      </c>
      <c r="J37" s="163"/>
    </row>
    <row r="38" spans="1:10" ht="15" customHeight="1">
      <c r="A38" s="438"/>
      <c r="B38" s="439"/>
      <c r="C38" s="440"/>
      <c r="D38" s="240"/>
      <c r="E38" s="164"/>
      <c r="F38" s="164"/>
      <c r="G38" s="164"/>
      <c r="H38" s="164"/>
      <c r="J38" s="163"/>
    </row>
    <row r="39" spans="1:10" ht="15" customHeight="1">
      <c r="A39" s="333"/>
      <c r="C39" s="334"/>
      <c r="D39" s="240"/>
      <c r="E39" s="164"/>
      <c r="F39" s="164"/>
      <c r="G39" s="164"/>
      <c r="H39" s="164"/>
      <c r="J39" s="163"/>
    </row>
    <row r="40" spans="1:10" ht="15" customHeight="1">
      <c r="A40" s="593" t="s">
        <v>668</v>
      </c>
      <c r="B40" s="594"/>
      <c r="C40" s="595"/>
      <c r="D40" s="335">
        <f>D9+D13+D31+D34</f>
        <v>0</v>
      </c>
      <c r="E40" s="335">
        <f>E9+E13+E31+E34</f>
        <v>0</v>
      </c>
      <c r="F40" s="335">
        <f>F9+F13+F31+F34</f>
        <v>0</v>
      </c>
      <c r="G40" s="335">
        <f>G9+G13+G31+G34</f>
        <v>0</v>
      </c>
      <c r="H40" s="335">
        <f>H9+H13+H31+H34</f>
        <v>0</v>
      </c>
      <c r="J40" s="163"/>
    </row>
    <row r="41" spans="1:10" ht="12" customHeight="1">
      <c r="A41" s="183"/>
      <c r="B41" s="183"/>
      <c r="C41" s="183"/>
      <c r="D41" s="184"/>
      <c r="E41" s="184"/>
      <c r="F41" s="184"/>
      <c r="G41" s="184"/>
      <c r="H41" s="184"/>
      <c r="J41" s="163"/>
    </row>
    <row r="42" spans="1:10" ht="12" customHeight="1">
      <c r="B42" s="163"/>
    </row>
    <row r="43" spans="1:10">
      <c r="B43" s="163"/>
    </row>
    <row r="44" spans="1:10" ht="12" customHeight="1">
      <c r="B44" s="163"/>
    </row>
    <row r="45" spans="1:10" ht="12" customHeight="1">
      <c r="B45" s="163"/>
    </row>
    <row r="46" spans="1:10" ht="12" customHeight="1">
      <c r="B46" s="163"/>
    </row>
    <row r="47" spans="1:10" ht="12" customHeight="1">
      <c r="B47" s="177"/>
    </row>
    <row r="48" spans="1:10" ht="12" customHeight="1"/>
    <row r="49" spans="1:8" ht="12" customHeight="1"/>
    <row r="50" spans="1:8" ht="12" customHeight="1"/>
    <row r="51" spans="1:8" ht="12" customHeight="1"/>
    <row r="52" spans="1:8" ht="12" customHeight="1"/>
    <row r="53" spans="1:8" ht="12" customHeight="1"/>
    <row r="54" spans="1:8" ht="12" customHeight="1"/>
    <row r="55" spans="1:8" ht="12" customHeight="1"/>
    <row r="56" spans="1:8" ht="12" customHeight="1">
      <c r="C56" s="156" t="s">
        <v>277</v>
      </c>
    </row>
    <row r="57" spans="1:8" ht="12" customHeight="1"/>
    <row r="58" spans="1:8" ht="12" customHeight="1"/>
    <row r="59" spans="1:8" ht="12" customHeight="1"/>
    <row r="60" spans="1:8" ht="12" customHeight="1"/>
    <row r="61" spans="1:8" ht="12" customHeight="1"/>
    <row r="62" spans="1:8" ht="12" customHeight="1"/>
    <row r="63" spans="1:8" s="178" customFormat="1" ht="12" customHeight="1">
      <c r="A63" s="156"/>
      <c r="B63" s="156"/>
      <c r="C63" s="156"/>
      <c r="D63" s="156"/>
      <c r="E63" s="156"/>
      <c r="F63" s="156"/>
      <c r="G63" s="156"/>
      <c r="H63" s="156"/>
    </row>
    <row r="64" spans="1:8" ht="12" customHeight="1"/>
    <row r="65" ht="12" customHeight="1"/>
    <row r="66" ht="12" customHeight="1"/>
    <row r="67" ht="12" customHeight="1"/>
    <row r="69" ht="5.0999999999999996" customHeight="1"/>
    <row r="70" ht="6" customHeight="1"/>
  </sheetData>
  <mergeCells count="40">
    <mergeCell ref="A1:H1"/>
    <mergeCell ref="A2:H2"/>
    <mergeCell ref="A3:H3"/>
    <mergeCell ref="A4:H4"/>
    <mergeCell ref="A6:C8"/>
    <mergeCell ref="D6:D8"/>
    <mergeCell ref="E6:E8"/>
    <mergeCell ref="F6:F8"/>
    <mergeCell ref="G6:G8"/>
    <mergeCell ref="H6:H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1:C31"/>
    <mergeCell ref="A32:C32"/>
    <mergeCell ref="A33:C33"/>
    <mergeCell ref="A34:C34"/>
    <mergeCell ref="A35:C35"/>
    <mergeCell ref="A36:C36"/>
    <mergeCell ref="A37:C37"/>
    <mergeCell ref="A38:C38"/>
    <mergeCell ref="A40:C40"/>
  </mergeCells>
  <pageMargins left="0.70866141732283472" right="0.70866141732283472" top="0.74803149606299213" bottom="0.74803149606299213" header="0.31496062992125984" footer="0.31496062992125984"/>
  <pageSetup scale="80" orientation="landscape" horizontalDpi="4294967293" verticalDpi="4294967293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"/>
  <sheetViews>
    <sheetView topLeftCell="A19" workbookViewId="0">
      <selection sqref="A1:IV65536"/>
    </sheetView>
  </sheetViews>
  <sheetFormatPr baseColWidth="10" defaultRowHeight="11.25"/>
  <cols>
    <col min="1" max="1" width="3.7109375" style="156" customWidth="1"/>
    <col min="2" max="2" width="30.7109375" style="156" customWidth="1"/>
    <col min="3" max="3" width="27.42578125" style="156" customWidth="1"/>
    <col min="4" max="8" width="15.7109375" style="156" customWidth="1"/>
    <col min="9" max="9" width="11.42578125" style="156"/>
    <col min="10" max="10" width="11.7109375" style="156" bestFit="1" customWidth="1"/>
    <col min="11" max="16384" width="11.42578125" style="156"/>
  </cols>
  <sheetData>
    <row r="1" spans="1:10" ht="18" customHeight="1">
      <c r="A1" s="515" t="s">
        <v>116</v>
      </c>
      <c r="B1" s="516"/>
      <c r="C1" s="516"/>
      <c r="D1" s="516"/>
      <c r="E1" s="516"/>
      <c r="F1" s="516"/>
      <c r="G1" s="516"/>
      <c r="H1" s="517"/>
    </row>
    <row r="2" spans="1:10" ht="18" customHeight="1">
      <c r="A2" s="518" t="s">
        <v>669</v>
      </c>
      <c r="B2" s="519"/>
      <c r="C2" s="519"/>
      <c r="D2" s="519"/>
      <c r="E2" s="519"/>
      <c r="F2" s="519"/>
      <c r="G2" s="519"/>
      <c r="H2" s="520"/>
    </row>
    <row r="3" spans="1:10" ht="18" customHeight="1">
      <c r="A3" s="518" t="s">
        <v>641</v>
      </c>
      <c r="B3" s="519"/>
      <c r="C3" s="519"/>
      <c r="D3" s="519"/>
      <c r="E3" s="519"/>
      <c r="F3" s="519"/>
      <c r="G3" s="519"/>
      <c r="H3" s="520"/>
    </row>
    <row r="4" spans="1:10" s="127" customFormat="1" ht="18" customHeight="1" thickBot="1">
      <c r="A4" s="543" t="s">
        <v>147</v>
      </c>
      <c r="B4" s="544"/>
      <c r="C4" s="544"/>
      <c r="D4" s="544"/>
      <c r="E4" s="544"/>
      <c r="F4" s="544"/>
      <c r="G4" s="544"/>
      <c r="H4" s="545"/>
    </row>
    <row r="5" spans="1:10" s="127" customFormat="1" ht="9" customHeight="1">
      <c r="A5" s="258"/>
      <c r="B5" s="258"/>
      <c r="C5" s="258"/>
      <c r="D5" s="259"/>
      <c r="E5" s="259"/>
      <c r="F5" s="259"/>
      <c r="G5" s="259"/>
      <c r="H5" s="259"/>
    </row>
    <row r="6" spans="1:10" ht="12" customHeight="1">
      <c r="A6" s="458"/>
      <c r="B6" s="458"/>
      <c r="C6" s="458"/>
      <c r="D6" s="470" t="s">
        <v>642</v>
      </c>
      <c r="E6" s="470" t="s">
        <v>643</v>
      </c>
      <c r="F6" s="470" t="s">
        <v>644</v>
      </c>
      <c r="G6" s="470" t="s">
        <v>645</v>
      </c>
      <c r="H6" s="470" t="s">
        <v>646</v>
      </c>
    </row>
    <row r="7" spans="1:10" ht="12" customHeight="1">
      <c r="A7" s="458"/>
      <c r="B7" s="458"/>
      <c r="C7" s="458"/>
      <c r="D7" s="507" t="s">
        <v>233</v>
      </c>
      <c r="E7" s="507" t="s">
        <v>234</v>
      </c>
      <c r="F7" s="507" t="s">
        <v>234</v>
      </c>
      <c r="G7" s="507" t="s">
        <v>234</v>
      </c>
      <c r="H7" s="507" t="s">
        <v>234</v>
      </c>
    </row>
    <row r="8" spans="1:10" ht="12" customHeight="1">
      <c r="A8" s="458"/>
      <c r="B8" s="458"/>
      <c r="C8" s="458"/>
      <c r="D8" s="471" t="s">
        <v>237</v>
      </c>
      <c r="E8" s="471" t="s">
        <v>238</v>
      </c>
      <c r="F8" s="471" t="s">
        <v>238</v>
      </c>
      <c r="G8" s="471" t="s">
        <v>238</v>
      </c>
      <c r="H8" s="471" t="s">
        <v>238</v>
      </c>
    </row>
    <row r="9" spans="1:10" ht="15" customHeight="1">
      <c r="A9" s="613" t="s">
        <v>670</v>
      </c>
      <c r="B9" s="445"/>
      <c r="C9" s="614"/>
      <c r="D9" s="327">
        <f>SUM(D10:D12)</f>
        <v>0</v>
      </c>
      <c r="E9" s="327">
        <f>SUM(E10:E12)</f>
        <v>0</v>
      </c>
      <c r="F9" s="327">
        <f>SUM(F10:F12)</f>
        <v>0</v>
      </c>
      <c r="G9" s="327">
        <f>SUM(G10:G12)</f>
        <v>0</v>
      </c>
      <c r="H9" s="327">
        <f>SUM(H10:H12)</f>
        <v>0</v>
      </c>
      <c r="J9" s="163"/>
    </row>
    <row r="10" spans="1:10" ht="15" customHeight="1">
      <c r="A10" s="503" t="s">
        <v>671</v>
      </c>
      <c r="B10" s="504"/>
      <c r="C10" s="505"/>
      <c r="D10" s="237">
        <v>0</v>
      </c>
      <c r="E10" s="237">
        <v>0</v>
      </c>
      <c r="F10" s="237">
        <v>0</v>
      </c>
      <c r="G10" s="237">
        <v>0</v>
      </c>
      <c r="H10" s="237">
        <v>0</v>
      </c>
      <c r="J10" s="163"/>
    </row>
    <row r="11" spans="1:10" ht="15" customHeight="1">
      <c r="A11" s="503" t="s">
        <v>672</v>
      </c>
      <c r="B11" s="504"/>
      <c r="C11" s="505"/>
      <c r="D11" s="237">
        <v>0</v>
      </c>
      <c r="E11" s="237">
        <v>0</v>
      </c>
      <c r="F11" s="237">
        <v>0</v>
      </c>
      <c r="G11" s="237">
        <v>0</v>
      </c>
      <c r="H11" s="237">
        <v>0</v>
      </c>
      <c r="J11" s="163"/>
    </row>
    <row r="12" spans="1:10" ht="15" customHeight="1">
      <c r="A12" s="503" t="s">
        <v>657</v>
      </c>
      <c r="B12" s="504"/>
      <c r="C12" s="505"/>
      <c r="D12" s="237">
        <v>0</v>
      </c>
      <c r="E12" s="237">
        <v>0</v>
      </c>
      <c r="F12" s="237">
        <v>0</v>
      </c>
      <c r="G12" s="237">
        <v>0</v>
      </c>
      <c r="H12" s="237">
        <v>0</v>
      </c>
      <c r="J12" s="163"/>
    </row>
    <row r="13" spans="1:10" ht="15" customHeight="1">
      <c r="A13" s="238"/>
      <c r="B13" s="149"/>
      <c r="C13" s="239"/>
      <c r="D13" s="243"/>
      <c r="E13" s="180"/>
      <c r="F13" s="180"/>
      <c r="G13" s="180"/>
      <c r="H13" s="180"/>
      <c r="J13" s="163"/>
    </row>
    <row r="14" spans="1:10" ht="15" customHeight="1">
      <c r="A14" s="615" t="s">
        <v>673</v>
      </c>
      <c r="B14" s="603"/>
      <c r="C14" s="616"/>
      <c r="D14" s="240">
        <f>SUM(D16+D21+D25+D30+D34+D38)</f>
        <v>0</v>
      </c>
      <c r="E14" s="240">
        <f>SUM(E16+E21+E25+E30+E34+E38)</f>
        <v>0</v>
      </c>
      <c r="F14" s="240">
        <f>SUM(F16+F21+F25+F30+F34+F38)</f>
        <v>0</v>
      </c>
      <c r="G14" s="240">
        <f>SUM(G16+G21+G25+G30+G34+G38)</f>
        <v>0</v>
      </c>
      <c r="H14" s="240">
        <f>SUM(H16+H21+H25+H30+H34+H38)</f>
        <v>0</v>
      </c>
      <c r="J14" s="163"/>
    </row>
    <row r="15" spans="1:10" ht="15" customHeight="1">
      <c r="A15" s="336"/>
      <c r="B15" s="337"/>
      <c r="C15" s="338"/>
      <c r="D15" s="240"/>
      <c r="E15" s="164"/>
      <c r="F15" s="164"/>
      <c r="G15" s="164"/>
      <c r="H15" s="164"/>
      <c r="J15" s="163"/>
    </row>
    <row r="16" spans="1:10" ht="15" customHeight="1">
      <c r="A16" s="499" t="s">
        <v>674</v>
      </c>
      <c r="B16" s="447"/>
      <c r="C16" s="500"/>
      <c r="D16" s="240">
        <f>SUM(D17:D19)</f>
        <v>0</v>
      </c>
      <c r="E16" s="240">
        <f>SUM(E17:E19)</f>
        <v>0</v>
      </c>
      <c r="F16" s="240">
        <f>SUM(F17:F19)</f>
        <v>0</v>
      </c>
      <c r="G16" s="240">
        <f>SUM(G17:G19)</f>
        <v>0</v>
      </c>
      <c r="H16" s="240">
        <f>SUM(H17:H19)</f>
        <v>0</v>
      </c>
      <c r="J16" s="163"/>
    </row>
    <row r="17" spans="1:10" ht="15" customHeight="1">
      <c r="A17" s="503" t="s">
        <v>675</v>
      </c>
      <c r="B17" s="504"/>
      <c r="C17" s="505"/>
      <c r="D17" s="237">
        <v>0</v>
      </c>
      <c r="E17" s="237">
        <v>0</v>
      </c>
      <c r="F17" s="237">
        <v>0</v>
      </c>
      <c r="G17" s="237">
        <v>0</v>
      </c>
      <c r="H17" s="237">
        <v>0</v>
      </c>
      <c r="J17" s="163"/>
    </row>
    <row r="18" spans="1:10" ht="15" customHeight="1">
      <c r="A18" s="503" t="s">
        <v>676</v>
      </c>
      <c r="B18" s="504"/>
      <c r="C18" s="505"/>
      <c r="D18" s="237">
        <v>0</v>
      </c>
      <c r="E18" s="237">
        <v>0</v>
      </c>
      <c r="F18" s="237">
        <v>0</v>
      </c>
      <c r="G18" s="237">
        <v>0</v>
      </c>
      <c r="H18" s="237">
        <v>0</v>
      </c>
      <c r="J18" s="163"/>
    </row>
    <row r="19" spans="1:10" ht="15" customHeight="1">
      <c r="A19" s="503" t="s">
        <v>677</v>
      </c>
      <c r="B19" s="504"/>
      <c r="C19" s="505"/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J19" s="163"/>
    </row>
    <row r="20" spans="1:10" ht="15" customHeight="1">
      <c r="A20" s="503"/>
      <c r="B20" s="504"/>
      <c r="C20" s="505"/>
      <c r="D20" s="243"/>
      <c r="E20" s="180"/>
      <c r="F20" s="180"/>
      <c r="G20" s="180"/>
      <c r="H20" s="180"/>
      <c r="J20" s="163"/>
    </row>
    <row r="21" spans="1:10" ht="21.75" customHeight="1">
      <c r="A21" s="499" t="s">
        <v>678</v>
      </c>
      <c r="B21" s="447"/>
      <c r="C21" s="500"/>
      <c r="D21" s="240">
        <f>SUM(D22:D23)</f>
        <v>0</v>
      </c>
      <c r="E21" s="240">
        <f>SUM(E22:E23)</f>
        <v>0</v>
      </c>
      <c r="F21" s="240">
        <f>SUM(F22:F23)</f>
        <v>0</v>
      </c>
      <c r="G21" s="240">
        <f>SUM(G22:G23)</f>
        <v>0</v>
      </c>
      <c r="H21" s="240">
        <f>SUM(H22:H23)</f>
        <v>0</v>
      </c>
      <c r="J21" s="163"/>
    </row>
    <row r="22" spans="1:10" ht="15" customHeight="1">
      <c r="A22" s="503" t="s">
        <v>676</v>
      </c>
      <c r="B22" s="504"/>
      <c r="C22" s="505"/>
      <c r="D22" s="237">
        <v>0</v>
      </c>
      <c r="E22" s="237">
        <v>0</v>
      </c>
      <c r="F22" s="237">
        <v>0</v>
      </c>
      <c r="G22" s="237">
        <v>0</v>
      </c>
      <c r="H22" s="237">
        <v>0</v>
      </c>
      <c r="J22" s="163"/>
    </row>
    <row r="23" spans="1:10" ht="15" customHeight="1">
      <c r="A23" s="503" t="s">
        <v>677</v>
      </c>
      <c r="B23" s="504"/>
      <c r="C23" s="505"/>
      <c r="D23" s="237">
        <v>0</v>
      </c>
      <c r="E23" s="237">
        <v>0</v>
      </c>
      <c r="F23" s="237">
        <v>0</v>
      </c>
      <c r="G23" s="237">
        <v>0</v>
      </c>
      <c r="H23" s="237">
        <v>0</v>
      </c>
      <c r="J23" s="163"/>
    </row>
    <row r="24" spans="1:10" ht="15" customHeight="1">
      <c r="A24" s="503"/>
      <c r="B24" s="504"/>
      <c r="C24" s="505"/>
      <c r="D24" s="243"/>
      <c r="E24" s="180"/>
      <c r="F24" s="180"/>
      <c r="G24" s="180"/>
      <c r="H24" s="180"/>
      <c r="J24" s="163"/>
    </row>
    <row r="25" spans="1:10" ht="15" customHeight="1">
      <c r="A25" s="499" t="s">
        <v>679</v>
      </c>
      <c r="B25" s="447"/>
      <c r="C25" s="500"/>
      <c r="D25" s="240">
        <f>SUM(D26:D28)</f>
        <v>0</v>
      </c>
      <c r="E25" s="240">
        <f>SUM(E26:E28)</f>
        <v>0</v>
      </c>
      <c r="F25" s="240">
        <f>SUM(F26:F28)</f>
        <v>0</v>
      </c>
      <c r="G25" s="240">
        <f>SUM(G26:G28)</f>
        <v>0</v>
      </c>
      <c r="H25" s="240">
        <f>SUM(H26:H28)</f>
        <v>0</v>
      </c>
      <c r="J25" s="163"/>
    </row>
    <row r="26" spans="1:10" ht="15" customHeight="1">
      <c r="A26" s="503" t="s">
        <v>676</v>
      </c>
      <c r="B26" s="504"/>
      <c r="C26" s="505"/>
      <c r="D26" s="237">
        <v>0</v>
      </c>
      <c r="E26" s="237">
        <v>0</v>
      </c>
      <c r="F26" s="237">
        <v>0</v>
      </c>
      <c r="G26" s="237">
        <v>0</v>
      </c>
      <c r="H26" s="237">
        <v>0</v>
      </c>
      <c r="J26" s="163"/>
    </row>
    <row r="27" spans="1:10" ht="15" customHeight="1">
      <c r="A27" s="503" t="s">
        <v>677</v>
      </c>
      <c r="B27" s="504"/>
      <c r="C27" s="505"/>
      <c r="D27" s="237">
        <v>0</v>
      </c>
      <c r="E27" s="237">
        <v>0</v>
      </c>
      <c r="F27" s="237">
        <v>0</v>
      </c>
      <c r="G27" s="237">
        <v>0</v>
      </c>
      <c r="H27" s="237">
        <v>0</v>
      </c>
      <c r="J27" s="163"/>
    </row>
    <row r="28" spans="1:10" ht="15" customHeight="1">
      <c r="A28" s="503" t="s">
        <v>680</v>
      </c>
      <c r="B28" s="504"/>
      <c r="C28" s="505"/>
      <c r="D28" s="237">
        <v>0</v>
      </c>
      <c r="E28" s="237">
        <v>0</v>
      </c>
      <c r="F28" s="237">
        <v>0</v>
      </c>
      <c r="G28" s="237">
        <v>0</v>
      </c>
      <c r="H28" s="237">
        <v>0</v>
      </c>
      <c r="J28" s="163"/>
    </row>
    <row r="29" spans="1:10" ht="15" customHeight="1">
      <c r="A29" s="503"/>
      <c r="B29" s="504"/>
      <c r="C29" s="505"/>
      <c r="D29" s="243"/>
      <c r="E29" s="180"/>
      <c r="F29" s="180"/>
      <c r="G29" s="180"/>
      <c r="H29" s="180"/>
      <c r="J29" s="163"/>
    </row>
    <row r="30" spans="1:10" ht="15" customHeight="1">
      <c r="A30" s="499" t="s">
        <v>681</v>
      </c>
      <c r="B30" s="447"/>
      <c r="C30" s="500"/>
      <c r="D30" s="240">
        <f>SUM(D31:D32)</f>
        <v>0</v>
      </c>
      <c r="E30" s="240">
        <f>SUM(E31:E32)</f>
        <v>0</v>
      </c>
      <c r="F30" s="240">
        <f>SUM(F31:F32)</f>
        <v>0</v>
      </c>
      <c r="G30" s="240">
        <f>SUM(G31:G32)</f>
        <v>0</v>
      </c>
      <c r="H30" s="240">
        <f>SUM(H31:H32)</f>
        <v>0</v>
      </c>
      <c r="J30" s="163"/>
    </row>
    <row r="31" spans="1:10" ht="15" customHeight="1">
      <c r="A31" s="503" t="s">
        <v>676</v>
      </c>
      <c r="B31" s="504"/>
      <c r="C31" s="505"/>
      <c r="D31" s="237">
        <v>0</v>
      </c>
      <c r="E31" s="237">
        <v>0</v>
      </c>
      <c r="F31" s="237">
        <v>0</v>
      </c>
      <c r="G31" s="237">
        <v>0</v>
      </c>
      <c r="H31" s="237">
        <v>0</v>
      </c>
      <c r="J31" s="163"/>
    </row>
    <row r="32" spans="1:10" ht="15" customHeight="1">
      <c r="A32" s="503" t="s">
        <v>677</v>
      </c>
      <c r="B32" s="504"/>
      <c r="C32" s="505"/>
      <c r="D32" s="237">
        <v>0</v>
      </c>
      <c r="E32" s="237">
        <v>0</v>
      </c>
      <c r="F32" s="237">
        <v>0</v>
      </c>
      <c r="G32" s="237">
        <v>0</v>
      </c>
      <c r="H32" s="237">
        <v>0</v>
      </c>
      <c r="J32" s="163"/>
    </row>
    <row r="33" spans="1:10" ht="15" customHeight="1">
      <c r="A33" s="499"/>
      <c r="B33" s="447"/>
      <c r="C33" s="500"/>
      <c r="D33" s="243"/>
      <c r="E33" s="180"/>
      <c r="F33" s="180"/>
      <c r="G33" s="180"/>
      <c r="H33" s="180"/>
      <c r="J33" s="163"/>
    </row>
    <row r="34" spans="1:10" ht="15" customHeight="1">
      <c r="A34" s="499" t="s">
        <v>682</v>
      </c>
      <c r="B34" s="447"/>
      <c r="C34" s="500"/>
      <c r="D34" s="240">
        <f>SUM(D35:D36)</f>
        <v>0</v>
      </c>
      <c r="E34" s="240">
        <f>SUM(E35:E36)</f>
        <v>0</v>
      </c>
      <c r="F34" s="240">
        <f>SUM(F35:F36)</f>
        <v>0</v>
      </c>
      <c r="G34" s="240">
        <f>SUM(G35:G36)</f>
        <v>0</v>
      </c>
      <c r="H34" s="240">
        <f>SUM(H35:H36)</f>
        <v>0</v>
      </c>
      <c r="J34" s="163"/>
    </row>
    <row r="35" spans="1:10" ht="15" customHeight="1">
      <c r="A35" s="503" t="s">
        <v>683</v>
      </c>
      <c r="B35" s="504"/>
      <c r="C35" s="505"/>
      <c r="D35" s="237">
        <v>0</v>
      </c>
      <c r="E35" s="237">
        <v>0</v>
      </c>
      <c r="F35" s="237">
        <v>0</v>
      </c>
      <c r="G35" s="237">
        <v>0</v>
      </c>
      <c r="H35" s="237">
        <v>0</v>
      </c>
      <c r="J35" s="163"/>
    </row>
    <row r="36" spans="1:10" ht="15" customHeight="1">
      <c r="A36" s="503" t="s">
        <v>684</v>
      </c>
      <c r="B36" s="504"/>
      <c r="C36" s="505"/>
      <c r="D36" s="237">
        <v>0</v>
      </c>
      <c r="E36" s="237">
        <v>0</v>
      </c>
      <c r="F36" s="237">
        <v>0</v>
      </c>
      <c r="G36" s="237">
        <v>0</v>
      </c>
      <c r="H36" s="237">
        <v>0</v>
      </c>
      <c r="J36" s="163"/>
    </row>
    <row r="37" spans="1:10" ht="15" customHeight="1">
      <c r="A37" s="503"/>
      <c r="B37" s="504"/>
      <c r="C37" s="505"/>
      <c r="D37" s="243"/>
      <c r="E37" s="180"/>
      <c r="F37" s="180"/>
      <c r="G37" s="180"/>
      <c r="H37" s="180"/>
      <c r="J37" s="163"/>
    </row>
    <row r="38" spans="1:10" ht="15" customHeight="1">
      <c r="A38" s="499" t="s">
        <v>685</v>
      </c>
      <c r="B38" s="447"/>
      <c r="C38" s="500"/>
      <c r="D38" s="240">
        <f>SUM(D39:D40)</f>
        <v>0</v>
      </c>
      <c r="E38" s="240">
        <f>SUM(E39:E40)</f>
        <v>0</v>
      </c>
      <c r="F38" s="240">
        <f>SUM(F39:F40)</f>
        <v>0</v>
      </c>
      <c r="G38" s="240">
        <f>SUM(G39:G40)</f>
        <v>0</v>
      </c>
      <c r="H38" s="240">
        <f>SUM(H39:H40)</f>
        <v>0</v>
      </c>
      <c r="J38" s="163"/>
    </row>
    <row r="39" spans="1:10" ht="15" customHeight="1">
      <c r="A39" s="503" t="s">
        <v>686</v>
      </c>
      <c r="B39" s="504"/>
      <c r="C39" s="505"/>
      <c r="D39" s="237">
        <v>0</v>
      </c>
      <c r="E39" s="237">
        <v>0</v>
      </c>
      <c r="F39" s="237">
        <v>0</v>
      </c>
      <c r="G39" s="237">
        <v>0</v>
      </c>
      <c r="H39" s="237">
        <v>0</v>
      </c>
      <c r="J39" s="163"/>
    </row>
    <row r="40" spans="1:10" ht="15" customHeight="1">
      <c r="A40" s="503" t="s">
        <v>687</v>
      </c>
      <c r="B40" s="504"/>
      <c r="C40" s="505"/>
      <c r="D40" s="237">
        <v>0</v>
      </c>
      <c r="E40" s="237">
        <v>0</v>
      </c>
      <c r="F40" s="237">
        <v>0</v>
      </c>
      <c r="G40" s="237">
        <v>0</v>
      </c>
      <c r="H40" s="237">
        <v>0</v>
      </c>
      <c r="J40" s="163"/>
    </row>
    <row r="41" spans="1:10" ht="15" customHeight="1">
      <c r="A41" s="339"/>
      <c r="C41" s="340"/>
      <c r="D41" s="243"/>
      <c r="E41" s="180"/>
      <c r="F41" s="180"/>
      <c r="G41" s="180"/>
      <c r="H41" s="180"/>
      <c r="J41" s="163"/>
    </row>
    <row r="42" spans="1:10" ht="15" customHeight="1">
      <c r="A42" s="608" t="s">
        <v>688</v>
      </c>
      <c r="B42" s="594"/>
      <c r="C42" s="609"/>
      <c r="D42" s="341">
        <f>SUM(D9+D14)</f>
        <v>0</v>
      </c>
      <c r="E42" s="341">
        <f>SUM(E9+E14)</f>
        <v>0</v>
      </c>
      <c r="F42" s="341">
        <f>SUM(F9+F14)</f>
        <v>0</v>
      </c>
      <c r="G42" s="341">
        <f>SUM(G9+G14)</f>
        <v>0</v>
      </c>
      <c r="H42" s="341">
        <f>SUM(H9+H14)</f>
        <v>0</v>
      </c>
      <c r="J42" s="163"/>
    </row>
    <row r="43" spans="1:10" ht="15" customHeight="1">
      <c r="A43" s="610" t="s">
        <v>689</v>
      </c>
      <c r="B43" s="611"/>
      <c r="C43" s="612"/>
      <c r="D43" s="342">
        <f>SUM('[3]ISEA-LDF (1)'!D40+'[3]ISEA-LDF (2)'!D42)</f>
        <v>0</v>
      </c>
      <c r="E43" s="342">
        <f>SUM('[3]ISEA-LDF (1)'!E40+'[3]ISEA-LDF (2)'!E42)</f>
        <v>0</v>
      </c>
      <c r="F43" s="342">
        <f>SUM('[3]ISEA-LDF (1)'!F40+'[3]ISEA-LDF (2)'!F42)</f>
        <v>0</v>
      </c>
      <c r="G43" s="342">
        <f>SUM('[3]ISEA-LDF (1)'!G40+'[3]ISEA-LDF (2)'!G42)</f>
        <v>0</v>
      </c>
      <c r="H43" s="342">
        <f>SUM('[3]ISEA-LDF (1)'!H40+'[3]ISEA-LDF (2)'!H42)</f>
        <v>0</v>
      </c>
      <c r="J43" s="163"/>
    </row>
    <row r="44" spans="1:10" ht="12" customHeight="1">
      <c r="A44" s="183"/>
      <c r="B44" s="183"/>
      <c r="C44" s="183"/>
      <c r="D44" s="184"/>
      <c r="E44" s="184"/>
      <c r="F44" s="184"/>
      <c r="G44" s="184"/>
      <c r="H44" s="184"/>
      <c r="J44" s="163"/>
    </row>
    <row r="45" spans="1:10" ht="12" customHeight="1">
      <c r="B45" s="163"/>
    </row>
    <row r="46" spans="1:10">
      <c r="B46" s="163"/>
    </row>
    <row r="47" spans="1:10" ht="12" customHeight="1">
      <c r="B47" s="163"/>
    </row>
    <row r="48" spans="1:10" ht="12" customHeight="1">
      <c r="B48" s="163"/>
    </row>
    <row r="49" spans="2:3" ht="12" customHeight="1">
      <c r="B49" s="163"/>
    </row>
    <row r="50" spans="2:3" ht="12" customHeight="1">
      <c r="B50" s="177"/>
    </row>
    <row r="51" spans="2:3" ht="12" customHeight="1"/>
    <row r="52" spans="2:3" ht="12" customHeight="1"/>
    <row r="53" spans="2:3" ht="12" customHeight="1"/>
    <row r="54" spans="2:3" ht="12" customHeight="1"/>
    <row r="55" spans="2:3" ht="12" customHeight="1"/>
    <row r="56" spans="2:3" ht="12" customHeight="1"/>
    <row r="57" spans="2:3" ht="12" customHeight="1"/>
    <row r="58" spans="2:3" ht="12" customHeight="1"/>
    <row r="59" spans="2:3" ht="12" customHeight="1">
      <c r="C59" s="156" t="s">
        <v>277</v>
      </c>
    </row>
    <row r="60" spans="2:3" ht="12" customHeight="1"/>
    <row r="61" spans="2:3" ht="12" customHeight="1"/>
    <row r="62" spans="2:3" ht="12" customHeight="1"/>
    <row r="63" spans="2:3" ht="12" customHeight="1"/>
    <row r="64" spans="2:3" ht="12" customHeight="1"/>
    <row r="65" spans="1:8" ht="12" customHeight="1"/>
    <row r="66" spans="1:8" s="178" customFormat="1" ht="12" customHeight="1">
      <c r="A66" s="156"/>
      <c r="B66" s="156"/>
      <c r="C66" s="156"/>
      <c r="D66" s="156"/>
      <c r="E66" s="156"/>
      <c r="F66" s="156"/>
      <c r="G66" s="156"/>
      <c r="H66" s="156"/>
    </row>
    <row r="67" spans="1:8" ht="12" customHeight="1"/>
    <row r="68" spans="1:8" ht="12" customHeight="1"/>
    <row r="69" spans="1:8" ht="12" customHeight="1"/>
    <row r="70" spans="1:8" ht="12" customHeight="1"/>
    <row r="72" spans="1:8" ht="5.0999999999999996" customHeight="1"/>
    <row r="73" spans="1:8" ht="6" customHeight="1"/>
  </sheetData>
  <mergeCells count="42">
    <mergeCell ref="A1:H1"/>
    <mergeCell ref="A2:H2"/>
    <mergeCell ref="A3:H3"/>
    <mergeCell ref="A4:H4"/>
    <mergeCell ref="A6:C8"/>
    <mergeCell ref="D6:D8"/>
    <mergeCell ref="E6:E8"/>
    <mergeCell ref="F6:F8"/>
    <mergeCell ref="G6:G8"/>
    <mergeCell ref="H6:H8"/>
    <mergeCell ref="A9:C9"/>
    <mergeCell ref="A10:C10"/>
    <mergeCell ref="A11:C11"/>
    <mergeCell ref="A12:C12"/>
    <mergeCell ref="A14:C14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42:C42"/>
    <mergeCell ref="A43:C43"/>
    <mergeCell ref="A35:C35"/>
    <mergeCell ref="A36:C36"/>
    <mergeCell ref="A37:C37"/>
    <mergeCell ref="A38:C38"/>
    <mergeCell ref="A39:C39"/>
    <mergeCell ref="A40:C40"/>
  </mergeCells>
  <pageMargins left="0.70866141732283472" right="0.70866141732283472" top="0.74803149606299213" bottom="0.74803149606299213" header="0.31496062992125984" footer="0.31496062992125984"/>
  <pageSetup scale="75" orientation="landscape" horizontalDpi="4294967293" verticalDpi="4294967293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workbookViewId="0">
      <selection activeCell="C35" sqref="C35"/>
    </sheetView>
  </sheetViews>
  <sheetFormatPr baseColWidth="10" defaultRowHeight="12"/>
  <cols>
    <col min="1" max="1" width="4.85546875" style="69" customWidth="1"/>
    <col min="2" max="2" width="19.7109375" style="69" customWidth="1"/>
    <col min="3" max="3" width="25.5703125" style="69" customWidth="1"/>
    <col min="4" max="8" width="18.7109375" style="69" customWidth="1"/>
    <col min="9" max="9" width="11.42578125" style="5"/>
    <col min="10" max="10" width="19" style="5" customWidth="1"/>
    <col min="11" max="16384" width="11.42578125" style="5"/>
  </cols>
  <sheetData>
    <row r="1" spans="1:10" ht="20.100000000000001" customHeight="1">
      <c r="A1" s="403" t="s">
        <v>116</v>
      </c>
      <c r="B1" s="404"/>
      <c r="C1" s="404"/>
      <c r="D1" s="404"/>
      <c r="E1" s="404"/>
      <c r="F1" s="404"/>
      <c r="G1" s="404"/>
      <c r="H1" s="405"/>
    </row>
    <row r="2" spans="1:10" ht="20.100000000000001" customHeight="1">
      <c r="A2" s="406" t="s">
        <v>0</v>
      </c>
      <c r="B2" s="396"/>
      <c r="C2" s="396"/>
      <c r="D2" s="396"/>
      <c r="E2" s="396"/>
      <c r="F2" s="396"/>
      <c r="G2" s="396"/>
      <c r="H2" s="407"/>
    </row>
    <row r="3" spans="1:10" ht="20.100000000000001" customHeight="1">
      <c r="A3" s="406" t="s">
        <v>146</v>
      </c>
      <c r="B3" s="396"/>
      <c r="C3" s="396"/>
      <c r="D3" s="396"/>
      <c r="E3" s="396"/>
      <c r="F3" s="396"/>
      <c r="G3" s="396"/>
      <c r="H3" s="407"/>
    </row>
    <row r="4" spans="1:10" ht="20.100000000000001" customHeight="1">
      <c r="A4" s="408" t="s">
        <v>147</v>
      </c>
      <c r="B4" s="409"/>
      <c r="C4" s="409"/>
      <c r="D4" s="409"/>
      <c r="E4" s="409"/>
      <c r="F4" s="409"/>
      <c r="G4" s="409"/>
      <c r="H4" s="410"/>
    </row>
    <row r="5" spans="1:10" ht="19.5" customHeight="1" thickBot="1">
      <c r="A5" s="406" t="s">
        <v>119</v>
      </c>
      <c r="B5" s="396"/>
      <c r="C5" s="396"/>
      <c r="D5" s="396"/>
      <c r="E5" s="396"/>
      <c r="F5" s="396"/>
      <c r="G5" s="396"/>
      <c r="H5" s="407"/>
      <c r="I5" s="406"/>
      <c r="J5" s="396"/>
    </row>
    <row r="6" spans="1:10" ht="24" customHeight="1" thickBot="1">
      <c r="A6" s="398" t="s">
        <v>148</v>
      </c>
      <c r="B6" s="399"/>
      <c r="C6" s="399"/>
      <c r="D6" s="6" t="s">
        <v>149</v>
      </c>
      <c r="E6" s="7" t="s">
        <v>150</v>
      </c>
      <c r="F6" s="8" t="s">
        <v>151</v>
      </c>
      <c r="G6" s="8" t="s">
        <v>152</v>
      </c>
      <c r="H6" s="8" t="s">
        <v>127</v>
      </c>
    </row>
    <row r="7" spans="1:10" ht="18.75" customHeight="1">
      <c r="A7" s="401" t="s">
        <v>153</v>
      </c>
      <c r="B7" s="402"/>
      <c r="C7" s="402"/>
      <c r="D7" s="72">
        <f>D10+D12</f>
        <v>0</v>
      </c>
      <c r="E7" s="72">
        <f>E10+E12</f>
        <v>0</v>
      </c>
      <c r="F7" s="72">
        <f>F10+F12</f>
        <v>0</v>
      </c>
      <c r="G7" s="72">
        <f>G10+G12</f>
        <v>0</v>
      </c>
      <c r="H7" s="73">
        <f>H10+H12</f>
        <v>0</v>
      </c>
    </row>
    <row r="8" spans="1:10" ht="18.75" customHeight="1">
      <c r="A8" s="74"/>
      <c r="B8" s="75"/>
      <c r="C8" s="75"/>
      <c r="D8" s="76"/>
      <c r="E8" s="76"/>
      <c r="F8" s="76"/>
      <c r="G8" s="76"/>
      <c r="H8" s="77"/>
    </row>
    <row r="9" spans="1:10" ht="17.25" customHeight="1">
      <c r="A9" s="74"/>
      <c r="B9" s="75"/>
      <c r="C9" s="75"/>
      <c r="D9" s="76"/>
      <c r="E9" s="76"/>
      <c r="F9" s="76"/>
      <c r="G9" s="76"/>
      <c r="H9" s="77"/>
    </row>
    <row r="10" spans="1:10" ht="15" customHeight="1">
      <c r="A10" s="11"/>
      <c r="B10" s="391" t="s">
        <v>154</v>
      </c>
      <c r="C10" s="391"/>
      <c r="D10" s="12">
        <v>0</v>
      </c>
      <c r="E10" s="13">
        <v>0</v>
      </c>
      <c r="F10" s="12">
        <v>0</v>
      </c>
      <c r="G10" s="12">
        <v>0</v>
      </c>
      <c r="H10" s="78">
        <v>0</v>
      </c>
    </row>
    <row r="11" spans="1:10" ht="19.5" customHeight="1">
      <c r="A11" s="22"/>
      <c r="B11" s="23"/>
      <c r="C11" s="23"/>
      <c r="D11" s="79"/>
      <c r="E11" s="25"/>
      <c r="F11" s="80"/>
      <c r="G11" s="80"/>
      <c r="H11" s="81"/>
    </row>
    <row r="12" spans="1:10" ht="15" customHeight="1">
      <c r="A12" s="11"/>
      <c r="B12" s="29" t="s">
        <v>155</v>
      </c>
      <c r="C12" s="29"/>
      <c r="D12" s="12">
        <v>0</v>
      </c>
      <c r="E12" s="12">
        <v>0</v>
      </c>
      <c r="F12" s="31">
        <v>0</v>
      </c>
      <c r="G12" s="31">
        <v>0</v>
      </c>
      <c r="H12" s="32">
        <v>0</v>
      </c>
    </row>
    <row r="13" spans="1:10" ht="18.75" customHeight="1">
      <c r="A13" s="22"/>
      <c r="B13" s="23"/>
      <c r="C13" s="23"/>
      <c r="D13" s="79"/>
      <c r="E13" s="12"/>
      <c r="F13" s="80"/>
      <c r="G13" s="80"/>
      <c r="H13" s="81"/>
    </row>
    <row r="14" spans="1:10" ht="12.75">
      <c r="A14" s="11"/>
      <c r="B14" s="29" t="s">
        <v>156</v>
      </c>
      <c r="C14" s="29"/>
      <c r="D14" s="12">
        <v>0</v>
      </c>
      <c r="E14" s="12">
        <v>0</v>
      </c>
      <c r="F14" s="31">
        <v>0</v>
      </c>
      <c r="G14" s="31">
        <v>0</v>
      </c>
      <c r="H14" s="32">
        <v>0</v>
      </c>
    </row>
    <row r="15" spans="1:10" ht="15">
      <c r="A15" s="15"/>
      <c r="B15" s="36"/>
      <c r="C15" s="36"/>
      <c r="D15" s="46"/>
      <c r="E15" s="57"/>
      <c r="F15" s="58"/>
      <c r="G15" s="58"/>
      <c r="H15" s="47"/>
      <c r="J15" s="28"/>
    </row>
    <row r="16" spans="1:10" ht="12.75">
      <c r="A16" s="15"/>
      <c r="B16" s="36"/>
      <c r="C16" s="36"/>
      <c r="D16" s="46"/>
      <c r="E16" s="57"/>
      <c r="F16" s="58"/>
      <c r="G16" s="58"/>
      <c r="H16" s="47"/>
    </row>
    <row r="17" spans="1:8" ht="12.75">
      <c r="A17" s="15"/>
      <c r="B17" s="36"/>
      <c r="C17" s="36"/>
      <c r="D17" s="46"/>
      <c r="E17" s="57"/>
      <c r="F17" s="58"/>
      <c r="G17" s="58"/>
      <c r="H17" s="47"/>
    </row>
    <row r="18" spans="1:8" ht="12.75">
      <c r="A18" s="15"/>
      <c r="B18" s="36"/>
      <c r="C18" s="36"/>
      <c r="D18" s="46"/>
      <c r="E18" s="57"/>
      <c r="F18" s="58"/>
      <c r="G18" s="58"/>
      <c r="H18" s="47"/>
    </row>
    <row r="19" spans="1:8" ht="12.75">
      <c r="A19" s="15"/>
      <c r="B19" s="36"/>
      <c r="C19" s="36"/>
      <c r="D19" s="46"/>
      <c r="E19" s="57"/>
      <c r="F19" s="58"/>
      <c r="G19" s="58"/>
      <c r="H19" s="47"/>
    </row>
    <row r="20" spans="1:8" ht="12.75">
      <c r="A20" s="15"/>
      <c r="B20" s="36"/>
      <c r="C20" s="36"/>
      <c r="D20" s="46"/>
      <c r="E20" s="57"/>
      <c r="F20" s="58"/>
      <c r="G20" s="58"/>
      <c r="H20" s="47"/>
    </row>
    <row r="21" spans="1:8" ht="12.75">
      <c r="A21" s="15"/>
      <c r="B21" s="36"/>
      <c r="C21" s="36"/>
      <c r="D21" s="46"/>
      <c r="E21" s="57"/>
      <c r="F21" s="58"/>
      <c r="G21" s="58"/>
      <c r="H21" s="47"/>
    </row>
    <row r="22" spans="1:8" ht="12.75">
      <c r="A22" s="15"/>
      <c r="B22" s="36"/>
      <c r="C22" s="36"/>
      <c r="D22" s="46"/>
      <c r="E22" s="57"/>
      <c r="F22" s="58"/>
      <c r="G22" s="58"/>
      <c r="H22" s="47"/>
    </row>
    <row r="23" spans="1:8" ht="12.75">
      <c r="A23" s="15"/>
      <c r="B23" s="36"/>
      <c r="C23" s="36"/>
      <c r="D23" s="46"/>
      <c r="E23" s="57"/>
      <c r="F23" s="58"/>
      <c r="G23" s="58"/>
      <c r="H23" s="47"/>
    </row>
    <row r="24" spans="1:8" ht="12.75">
      <c r="A24" s="15"/>
      <c r="B24" s="36"/>
      <c r="C24" s="36"/>
      <c r="D24" s="46"/>
      <c r="E24" s="57"/>
      <c r="F24" s="58"/>
      <c r="G24" s="58"/>
      <c r="H24" s="47"/>
    </row>
    <row r="25" spans="1:8" ht="12.75">
      <c r="A25" s="15"/>
      <c r="B25" s="36"/>
      <c r="C25" s="36"/>
      <c r="D25" s="46"/>
      <c r="E25" s="57"/>
      <c r="F25" s="58"/>
      <c r="G25" s="58"/>
      <c r="H25" s="47"/>
    </row>
    <row r="26" spans="1:8" ht="12.75">
      <c r="A26" s="15"/>
      <c r="B26" s="36"/>
      <c r="C26" s="36"/>
      <c r="D26" s="46"/>
      <c r="E26" s="57"/>
      <c r="F26" s="58"/>
      <c r="G26" s="58"/>
      <c r="H26" s="47"/>
    </row>
    <row r="27" spans="1:8" ht="12.75">
      <c r="A27" s="15"/>
      <c r="B27" s="36"/>
      <c r="C27" s="36"/>
      <c r="D27" s="46"/>
      <c r="E27" s="57"/>
      <c r="F27" s="58"/>
      <c r="G27" s="58"/>
      <c r="H27" s="47"/>
    </row>
    <row r="28" spans="1:8" ht="12.75">
      <c r="A28" s="15"/>
      <c r="B28" s="43"/>
      <c r="C28" s="44"/>
      <c r="D28" s="45"/>
      <c r="E28" s="20"/>
      <c r="F28" s="18"/>
      <c r="G28" s="18"/>
      <c r="H28" s="47"/>
    </row>
    <row r="29" spans="1:8" ht="15" customHeight="1">
      <c r="A29" s="15"/>
      <c r="B29" s="43"/>
      <c r="C29" s="44"/>
      <c r="D29" s="44"/>
      <c r="E29" s="17"/>
      <c r="F29" s="49"/>
      <c r="G29" s="49"/>
      <c r="H29" s="50"/>
    </row>
    <row r="30" spans="1:8" ht="15" customHeight="1">
      <c r="A30" s="15"/>
      <c r="B30" s="36"/>
      <c r="C30" s="36"/>
      <c r="D30" s="46"/>
      <c r="E30" s="57"/>
      <c r="F30" s="58"/>
      <c r="G30" s="58"/>
      <c r="H30" s="47"/>
    </row>
    <row r="31" spans="1:8" ht="15" customHeight="1">
      <c r="A31" s="15"/>
      <c r="B31" s="43"/>
      <c r="C31" s="44"/>
      <c r="D31" s="44"/>
      <c r="E31" s="17"/>
      <c r="F31" s="49"/>
      <c r="G31" s="49"/>
      <c r="H31" s="50"/>
    </row>
    <row r="32" spans="1:8" ht="15" customHeight="1">
      <c r="A32" s="15"/>
      <c r="B32" s="43"/>
      <c r="C32" s="44"/>
      <c r="D32" s="44"/>
      <c r="E32" s="17"/>
      <c r="F32" s="49"/>
      <c r="G32" s="49"/>
      <c r="H32" s="50"/>
    </row>
    <row r="33" spans="1:8" ht="15" customHeight="1">
      <c r="A33" s="15"/>
      <c r="B33" s="43"/>
      <c r="C33" s="44"/>
      <c r="D33" s="44"/>
      <c r="E33" s="17"/>
      <c r="F33" s="49"/>
      <c r="G33" s="49"/>
      <c r="H33" s="50"/>
    </row>
    <row r="34" spans="1:8" ht="15" customHeight="1">
      <c r="A34" s="15"/>
      <c r="B34" s="43"/>
      <c r="C34" s="44"/>
      <c r="D34" s="44"/>
      <c r="E34" s="17"/>
      <c r="F34" s="49"/>
      <c r="G34" s="49"/>
      <c r="H34" s="50"/>
    </row>
    <row r="35" spans="1:8" ht="15" customHeight="1">
      <c r="A35" s="15"/>
      <c r="B35" s="36"/>
      <c r="C35" s="36"/>
      <c r="D35" s="46"/>
      <c r="E35" s="57"/>
      <c r="F35" s="58"/>
      <c r="G35" s="58"/>
      <c r="H35" s="47"/>
    </row>
    <row r="36" spans="1:8" ht="12.75">
      <c r="A36" s="15"/>
      <c r="B36" s="43"/>
      <c r="C36" s="44"/>
      <c r="D36" s="44"/>
      <c r="E36" s="17"/>
      <c r="F36" s="49"/>
      <c r="G36" s="49"/>
      <c r="H36" s="50"/>
    </row>
    <row r="37" spans="1:8" ht="12.75">
      <c r="A37" s="15"/>
      <c r="B37" s="43"/>
      <c r="C37" s="44"/>
      <c r="D37" s="44"/>
      <c r="E37" s="17"/>
      <c r="F37" s="49"/>
      <c r="G37" s="49"/>
      <c r="H37" s="50"/>
    </row>
    <row r="38" spans="1:8" ht="12.75">
      <c r="A38" s="15"/>
      <c r="B38" s="43"/>
      <c r="C38" s="44"/>
      <c r="D38" s="44"/>
      <c r="E38" s="17"/>
      <c r="F38" s="49"/>
      <c r="G38" s="49"/>
      <c r="H38" s="50"/>
    </row>
    <row r="39" spans="1:8" ht="12.75">
      <c r="A39" s="15"/>
      <c r="B39" s="43"/>
      <c r="C39" s="44"/>
      <c r="D39" s="44"/>
      <c r="E39" s="17"/>
      <c r="F39" s="49"/>
      <c r="G39" s="49"/>
      <c r="H39" s="50"/>
    </row>
    <row r="40" spans="1:8" ht="15" thickBot="1">
      <c r="A40" s="394" t="s">
        <v>145</v>
      </c>
      <c r="B40" s="395"/>
      <c r="C40" s="395"/>
      <c r="D40" s="60"/>
      <c r="E40" s="62"/>
      <c r="F40" s="63" t="e">
        <f>F11+#REF!+#REF!</f>
        <v>#REF!</v>
      </c>
      <c r="G40" s="63" t="e">
        <f>G11+#REF!+#REF!</f>
        <v>#REF!</v>
      </c>
      <c r="H40" s="64"/>
    </row>
    <row r="41" spans="1:8">
      <c r="A41" s="5"/>
      <c r="B41" s="388"/>
      <c r="C41" s="388"/>
      <c r="D41" s="388"/>
      <c r="E41" s="388"/>
      <c r="F41" s="388"/>
      <c r="G41" s="388"/>
      <c r="H41" s="388"/>
    </row>
    <row r="42" spans="1:8">
      <c r="A42" s="5"/>
      <c r="B42" s="16"/>
      <c r="C42" s="389"/>
      <c r="D42" s="389"/>
      <c r="E42" s="390"/>
      <c r="F42" s="390"/>
      <c r="G42" s="65"/>
      <c r="H42" s="65"/>
    </row>
    <row r="43" spans="1:8">
      <c r="A43" s="5"/>
      <c r="B43" s="66"/>
      <c r="C43" s="386"/>
      <c r="D43" s="386"/>
      <c r="E43" s="386"/>
      <c r="F43" s="386"/>
      <c r="G43" s="29"/>
      <c r="H43" s="65"/>
    </row>
    <row r="44" spans="1:8">
      <c r="A44" s="5"/>
      <c r="B44" s="67"/>
      <c r="C44" s="387"/>
      <c r="D44" s="387"/>
      <c r="E44" s="387"/>
      <c r="F44" s="387"/>
      <c r="G44" s="29"/>
      <c r="H44" s="65"/>
    </row>
    <row r="46" spans="1:8">
      <c r="C46" s="386"/>
      <c r="D46" s="386"/>
      <c r="E46" s="386"/>
      <c r="F46" s="386"/>
    </row>
    <row r="47" spans="1:8">
      <c r="C47" s="387"/>
      <c r="D47" s="387"/>
      <c r="E47" s="387"/>
      <c r="F47" s="387"/>
    </row>
  </sheetData>
  <mergeCells count="21">
    <mergeCell ref="A1:H1"/>
    <mergeCell ref="A2:H2"/>
    <mergeCell ref="A3:H3"/>
    <mergeCell ref="A4:H4"/>
    <mergeCell ref="A5:H5"/>
    <mergeCell ref="I5:J5"/>
    <mergeCell ref="A6:C6"/>
    <mergeCell ref="A7:C7"/>
    <mergeCell ref="B10:C10"/>
    <mergeCell ref="A40:C40"/>
    <mergeCell ref="B41:H41"/>
    <mergeCell ref="C42:D42"/>
    <mergeCell ref="E42:F42"/>
    <mergeCell ref="C47:D47"/>
    <mergeCell ref="E47:F47"/>
    <mergeCell ref="C43:D43"/>
    <mergeCell ref="E43:F43"/>
    <mergeCell ref="C44:D44"/>
    <mergeCell ref="E44:F44"/>
    <mergeCell ref="C46:D46"/>
    <mergeCell ref="E46:F46"/>
  </mergeCells>
  <pageMargins left="0.70866141732283472" right="0.70866141732283472" top="0.74803149606299213" bottom="0.74803149606299213" header="0.31496062992125984" footer="0.31496062992125984"/>
  <pageSetup scale="80" orientation="landscape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H8" sqref="H8"/>
    </sheetView>
  </sheetViews>
  <sheetFormatPr baseColWidth="10" defaultRowHeight="12"/>
  <cols>
    <col min="1" max="1" width="4.85546875" style="69" customWidth="1"/>
    <col min="2" max="2" width="25.140625" style="69" customWidth="1"/>
    <col min="3" max="5" width="12.7109375" style="69" customWidth="1"/>
    <col min="6" max="12" width="16.7109375" style="69" customWidth="1"/>
    <col min="13" max="16384" width="11.42578125" style="5"/>
  </cols>
  <sheetData>
    <row r="1" spans="1:15" ht="20.100000000000001" customHeight="1">
      <c r="A1" s="400" t="s">
        <v>116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</row>
    <row r="2" spans="1:15" ht="20.100000000000001" customHeight="1">
      <c r="A2" s="396" t="s">
        <v>0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</row>
    <row r="3" spans="1:15" ht="20.100000000000001" customHeight="1">
      <c r="A3" s="396" t="s">
        <v>157</v>
      </c>
      <c r="B3" s="396"/>
      <c r="C3" s="396"/>
      <c r="D3" s="396"/>
      <c r="E3" s="396"/>
      <c r="F3" s="396"/>
      <c r="G3" s="396"/>
      <c r="H3" s="396"/>
      <c r="I3" s="396"/>
      <c r="J3" s="396"/>
      <c r="K3" s="396"/>
      <c r="L3" s="396"/>
    </row>
    <row r="4" spans="1:15" ht="20.100000000000001" customHeight="1">
      <c r="A4" s="396" t="s">
        <v>118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</row>
    <row r="5" spans="1:15" ht="21" customHeight="1" thickBot="1">
      <c r="A5" s="396" t="s">
        <v>119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</row>
    <row r="6" spans="1:15" ht="96" customHeight="1" thickBot="1">
      <c r="A6" s="398" t="s">
        <v>158</v>
      </c>
      <c r="B6" s="399"/>
      <c r="C6" s="6" t="s">
        <v>159</v>
      </c>
      <c r="D6" s="6" t="s">
        <v>160</v>
      </c>
      <c r="E6" s="7" t="s">
        <v>161</v>
      </c>
      <c r="F6" s="7" t="s">
        <v>162</v>
      </c>
      <c r="G6" s="7" t="s">
        <v>163</v>
      </c>
      <c r="H6" s="8" t="s">
        <v>164</v>
      </c>
      <c r="I6" s="8" t="s">
        <v>165</v>
      </c>
      <c r="J6" s="8" t="s">
        <v>166</v>
      </c>
      <c r="K6" s="8" t="s">
        <v>167</v>
      </c>
      <c r="L6" s="8" t="s">
        <v>168</v>
      </c>
      <c r="O6" s="28"/>
    </row>
    <row r="7" spans="1:15" ht="27" customHeight="1">
      <c r="A7" s="11"/>
      <c r="B7" s="85" t="s">
        <v>169</v>
      </c>
      <c r="C7" s="86"/>
      <c r="D7" s="87" t="s">
        <v>170</v>
      </c>
      <c r="E7" s="87"/>
      <c r="F7" s="88">
        <f>SUM(F8:F11)</f>
        <v>0</v>
      </c>
      <c r="G7" s="89"/>
      <c r="H7" s="88">
        <f>SUM(H8:H11)</f>
        <v>0</v>
      </c>
      <c r="I7" s="88">
        <f>SUM(I8:I11)</f>
        <v>0</v>
      </c>
      <c r="J7" s="88">
        <f>SUM(J8:J11)</f>
        <v>0</v>
      </c>
      <c r="K7" s="88">
        <f>SUM(K8:K11)</f>
        <v>0</v>
      </c>
      <c r="L7" s="90">
        <f>SUM(L8:L11)</f>
        <v>0</v>
      </c>
    </row>
    <row r="8" spans="1:15" ht="15.95" customHeight="1">
      <c r="A8" s="15"/>
      <c r="B8" s="16" t="s">
        <v>171</v>
      </c>
      <c r="C8" s="91"/>
      <c r="D8" s="92"/>
      <c r="E8" s="93"/>
      <c r="F8" s="94"/>
      <c r="G8" s="94"/>
      <c r="H8" s="95"/>
      <c r="I8" s="95"/>
      <c r="J8" s="95"/>
      <c r="K8" s="95"/>
      <c r="L8" s="21"/>
    </row>
    <row r="9" spans="1:15" ht="15.95" customHeight="1">
      <c r="A9" s="15"/>
      <c r="B9" s="16" t="s">
        <v>172</v>
      </c>
      <c r="C9" s="91"/>
      <c r="D9" s="92"/>
      <c r="E9" s="93"/>
      <c r="F9" s="94"/>
      <c r="G9" s="94"/>
      <c r="H9" s="95"/>
      <c r="I9" s="95"/>
      <c r="J9" s="95"/>
      <c r="K9" s="95"/>
      <c r="L9" s="21"/>
    </row>
    <row r="10" spans="1:15" ht="15.95" customHeight="1">
      <c r="A10" s="15"/>
      <c r="B10" s="16" t="s">
        <v>173</v>
      </c>
      <c r="C10" s="91"/>
      <c r="D10" s="92"/>
      <c r="E10" s="93"/>
      <c r="F10" s="94"/>
      <c r="G10" s="94"/>
      <c r="H10" s="95"/>
      <c r="I10" s="95"/>
      <c r="J10" s="95"/>
      <c r="K10" s="95"/>
      <c r="L10" s="21"/>
    </row>
    <row r="11" spans="1:15" ht="15.95" customHeight="1">
      <c r="A11" s="15"/>
      <c r="B11" s="16" t="s">
        <v>174</v>
      </c>
      <c r="C11" s="91"/>
      <c r="D11" s="92"/>
      <c r="E11" s="93"/>
      <c r="F11" s="94"/>
      <c r="G11" s="94"/>
      <c r="H11" s="95"/>
      <c r="I11" s="95"/>
      <c r="J11" s="95"/>
      <c r="K11" s="95"/>
      <c r="L11" s="21"/>
    </row>
    <row r="12" spans="1:15" ht="15.95" customHeight="1">
      <c r="A12" s="15"/>
      <c r="B12" s="16"/>
      <c r="C12" s="91"/>
      <c r="D12" s="92"/>
      <c r="E12" s="93"/>
      <c r="F12" s="94"/>
      <c r="G12" s="94"/>
      <c r="H12" s="95"/>
      <c r="I12" s="95"/>
      <c r="J12" s="95"/>
      <c r="K12" s="95"/>
      <c r="L12" s="21"/>
    </row>
    <row r="13" spans="1:15" ht="15.95" customHeight="1">
      <c r="A13" s="15"/>
      <c r="B13" s="16"/>
      <c r="C13" s="96"/>
      <c r="D13" s="92"/>
      <c r="E13" s="97"/>
      <c r="F13" s="94"/>
      <c r="G13" s="94"/>
      <c r="H13" s="95"/>
      <c r="I13" s="95"/>
      <c r="J13" s="95"/>
      <c r="K13" s="95"/>
      <c r="L13" s="98"/>
    </row>
    <row r="14" spans="1:15" ht="15.95" customHeight="1">
      <c r="A14" s="15"/>
      <c r="B14" s="16"/>
      <c r="C14" s="96"/>
      <c r="D14" s="92"/>
      <c r="E14" s="97"/>
      <c r="F14" s="94"/>
      <c r="G14" s="94"/>
      <c r="H14" s="95"/>
      <c r="I14" s="95"/>
      <c r="J14" s="95"/>
      <c r="K14" s="95"/>
      <c r="L14" s="98"/>
    </row>
    <row r="15" spans="1:15" ht="15.95" customHeight="1">
      <c r="A15" s="22"/>
      <c r="B15" s="23"/>
      <c r="C15" s="91"/>
      <c r="D15" s="99"/>
      <c r="E15" s="99"/>
      <c r="F15" s="100"/>
      <c r="G15" s="100"/>
      <c r="H15" s="101"/>
      <c r="I15" s="101"/>
      <c r="J15" s="101"/>
      <c r="K15" s="101"/>
      <c r="L15" s="81"/>
    </row>
    <row r="16" spans="1:15" ht="15.95" customHeight="1">
      <c r="A16" s="11"/>
      <c r="B16" s="29" t="s">
        <v>175</v>
      </c>
      <c r="C16" s="91"/>
      <c r="D16" s="102"/>
      <c r="E16" s="102"/>
      <c r="F16" s="103">
        <f>SUM(F17:F20)</f>
        <v>0</v>
      </c>
      <c r="G16" s="104"/>
      <c r="H16" s="105">
        <f>SUM(H17:H20)</f>
        <v>0</v>
      </c>
      <c r="I16" s="105">
        <f>SUM(I17:I20)</f>
        <v>0</v>
      </c>
      <c r="J16" s="105">
        <f>SUM(J17:J20)</f>
        <v>0</v>
      </c>
      <c r="K16" s="105">
        <f>SUM(K17:K20)</f>
        <v>0</v>
      </c>
      <c r="L16" s="32">
        <f>SUM(L17:L20)</f>
        <v>0</v>
      </c>
    </row>
    <row r="17" spans="1:12" ht="15.95" customHeight="1">
      <c r="A17" s="15"/>
      <c r="B17" s="16" t="s">
        <v>176</v>
      </c>
      <c r="C17" s="91"/>
      <c r="D17" s="92"/>
      <c r="E17" s="93"/>
      <c r="F17" s="94"/>
      <c r="G17" s="94"/>
      <c r="H17" s="95"/>
      <c r="I17" s="95"/>
      <c r="J17" s="95"/>
      <c r="K17" s="95"/>
      <c r="L17" s="21"/>
    </row>
    <row r="18" spans="1:12" ht="15.95" customHeight="1">
      <c r="A18" s="15"/>
      <c r="B18" s="16" t="s">
        <v>177</v>
      </c>
      <c r="C18" s="91"/>
      <c r="D18" s="92"/>
      <c r="E18" s="93"/>
      <c r="F18" s="94"/>
      <c r="G18" s="94"/>
      <c r="H18" s="95"/>
      <c r="I18" s="95"/>
      <c r="J18" s="95"/>
      <c r="K18" s="95"/>
      <c r="L18" s="21"/>
    </row>
    <row r="19" spans="1:12" ht="15.95" customHeight="1">
      <c r="A19" s="15"/>
      <c r="B19" s="16" t="s">
        <v>178</v>
      </c>
      <c r="C19" s="91"/>
      <c r="D19" s="92"/>
      <c r="E19" s="93"/>
      <c r="F19" s="94"/>
      <c r="G19" s="94"/>
      <c r="H19" s="95"/>
      <c r="I19" s="95"/>
      <c r="J19" s="95"/>
      <c r="K19" s="95"/>
      <c r="L19" s="21"/>
    </row>
    <row r="20" spans="1:12" ht="15.95" customHeight="1">
      <c r="A20" s="15"/>
      <c r="B20" s="16" t="s">
        <v>179</v>
      </c>
      <c r="C20" s="91"/>
      <c r="D20" s="92"/>
      <c r="E20" s="93"/>
      <c r="F20" s="94"/>
      <c r="G20" s="94"/>
      <c r="H20" s="95"/>
      <c r="I20" s="95"/>
      <c r="J20" s="95"/>
      <c r="K20" s="95"/>
      <c r="L20" s="21"/>
    </row>
    <row r="21" spans="1:12" ht="15.95" customHeight="1">
      <c r="A21" s="15"/>
      <c r="B21" s="16"/>
      <c r="C21" s="91"/>
      <c r="D21" s="92"/>
      <c r="E21" s="93"/>
      <c r="F21" s="94"/>
      <c r="G21" s="94"/>
      <c r="H21" s="95"/>
      <c r="I21" s="95"/>
      <c r="J21" s="95"/>
      <c r="K21" s="95"/>
      <c r="L21" s="21"/>
    </row>
    <row r="22" spans="1:12" ht="15.95" customHeight="1">
      <c r="A22" s="15"/>
      <c r="B22" s="16"/>
      <c r="C22" s="106"/>
      <c r="D22" s="95"/>
      <c r="E22" s="107"/>
      <c r="F22" s="94"/>
      <c r="G22" s="94"/>
      <c r="H22" s="95"/>
      <c r="I22" s="95"/>
      <c r="J22" s="95"/>
      <c r="K22" s="95"/>
      <c r="L22" s="98"/>
    </row>
    <row r="23" spans="1:12" ht="15.95" customHeight="1">
      <c r="A23" s="15"/>
      <c r="B23" s="16"/>
      <c r="C23" s="106"/>
      <c r="D23" s="95"/>
      <c r="E23" s="107"/>
      <c r="F23" s="94"/>
      <c r="G23" s="94"/>
      <c r="H23" s="95"/>
      <c r="I23" s="95"/>
      <c r="J23" s="95"/>
      <c r="K23" s="95"/>
      <c r="L23" s="47"/>
    </row>
    <row r="24" spans="1:12" ht="15.95" customHeight="1">
      <c r="A24" s="15"/>
      <c r="B24" s="16"/>
      <c r="C24" s="106"/>
      <c r="D24" s="95"/>
      <c r="E24" s="107"/>
      <c r="F24" s="94"/>
      <c r="G24" s="94"/>
      <c r="H24" s="95"/>
      <c r="I24" s="95"/>
      <c r="J24" s="95"/>
      <c r="K24" s="95"/>
      <c r="L24" s="47"/>
    </row>
    <row r="25" spans="1:12" ht="15.95" customHeight="1">
      <c r="A25" s="15"/>
      <c r="B25" s="16"/>
      <c r="C25" s="106"/>
      <c r="D25" s="95"/>
      <c r="E25" s="107"/>
      <c r="F25" s="94"/>
      <c r="G25" s="94"/>
      <c r="H25" s="95"/>
      <c r="I25" s="95"/>
      <c r="J25" s="95"/>
      <c r="K25" s="95"/>
      <c r="L25" s="47"/>
    </row>
    <row r="26" spans="1:12" ht="15.95" customHeight="1">
      <c r="A26" s="15"/>
      <c r="B26" s="16"/>
      <c r="C26" s="108"/>
      <c r="D26" s="95"/>
      <c r="E26" s="109"/>
      <c r="F26" s="110"/>
      <c r="G26" s="110"/>
      <c r="H26" s="95"/>
      <c r="I26" s="95"/>
      <c r="J26" s="95"/>
      <c r="K26" s="95"/>
      <c r="L26" s="47"/>
    </row>
    <row r="27" spans="1:12" ht="15.95" customHeight="1">
      <c r="A27" s="15"/>
      <c r="B27" s="16"/>
      <c r="C27" s="108"/>
      <c r="D27" s="95"/>
      <c r="E27" s="109"/>
      <c r="F27" s="110"/>
      <c r="G27" s="110"/>
      <c r="H27" s="95"/>
      <c r="I27" s="95"/>
      <c r="J27" s="95"/>
      <c r="K27" s="95"/>
      <c r="L27" s="47"/>
    </row>
    <row r="28" spans="1:12" ht="15.95" customHeight="1">
      <c r="A28" s="15"/>
      <c r="B28" s="36"/>
      <c r="C28" s="111"/>
      <c r="D28" s="112"/>
      <c r="E28" s="107"/>
      <c r="F28" s="113"/>
      <c r="G28" s="113"/>
      <c r="H28" s="103"/>
      <c r="I28" s="103"/>
      <c r="J28" s="103"/>
      <c r="K28" s="103"/>
      <c r="L28" s="47"/>
    </row>
    <row r="29" spans="1:12" ht="15.95" customHeight="1" thickBot="1">
      <c r="A29" s="15"/>
      <c r="B29" s="43"/>
      <c r="C29" s="114"/>
      <c r="D29" s="115"/>
      <c r="E29" s="112"/>
      <c r="F29" s="94"/>
      <c r="G29" s="94"/>
      <c r="H29" s="95"/>
      <c r="I29" s="95"/>
      <c r="J29" s="95"/>
      <c r="K29" s="95"/>
      <c r="L29" s="47"/>
    </row>
    <row r="30" spans="1:12" ht="33.75" customHeight="1">
      <c r="A30" s="116"/>
      <c r="B30" s="117" t="s">
        <v>180</v>
      </c>
      <c r="C30" s="118"/>
      <c r="D30" s="119"/>
      <c r="E30" s="119"/>
      <c r="F30" s="119">
        <f>F7+F16</f>
        <v>0</v>
      </c>
      <c r="G30" s="119"/>
      <c r="H30" s="119">
        <f>H7+H16</f>
        <v>0</v>
      </c>
      <c r="I30" s="119">
        <f>I7+I16</f>
        <v>0</v>
      </c>
      <c r="J30" s="119">
        <f>J7+J16</f>
        <v>0</v>
      </c>
      <c r="K30" s="119">
        <f>K7+K16</f>
        <v>0</v>
      </c>
      <c r="L30" s="120">
        <f>L7+L16</f>
        <v>0</v>
      </c>
    </row>
    <row r="31" spans="1:12" ht="12.75">
      <c r="A31" s="15"/>
      <c r="B31" s="43"/>
      <c r="C31" s="114"/>
      <c r="D31" s="114"/>
      <c r="E31" s="108"/>
      <c r="F31" s="106"/>
      <c r="G31" s="106"/>
      <c r="H31" s="121"/>
      <c r="I31" s="121"/>
      <c r="J31" s="121"/>
      <c r="K31" s="121"/>
      <c r="L31" s="50"/>
    </row>
    <row r="32" spans="1:12" ht="12.75">
      <c r="A32" s="15"/>
      <c r="B32" s="36"/>
      <c r="C32" s="111"/>
      <c r="D32" s="112"/>
      <c r="E32" s="107"/>
      <c r="F32" s="113"/>
      <c r="G32" s="113"/>
      <c r="H32" s="103"/>
      <c r="I32" s="103"/>
      <c r="J32" s="103"/>
      <c r="K32" s="103"/>
      <c r="L32" s="47"/>
    </row>
    <row r="33" spans="1:12" ht="15" customHeight="1">
      <c r="A33" s="15"/>
      <c r="B33" s="43"/>
      <c r="C33" s="114"/>
      <c r="D33" s="114"/>
      <c r="E33" s="108"/>
      <c r="F33" s="106"/>
      <c r="G33" s="106"/>
      <c r="H33" s="121"/>
      <c r="I33" s="121"/>
      <c r="J33" s="121"/>
      <c r="K33" s="121"/>
      <c r="L33" s="50"/>
    </row>
    <row r="34" spans="1:12" ht="15" customHeight="1">
      <c r="A34" s="15"/>
      <c r="B34" s="43"/>
      <c r="C34" s="114"/>
      <c r="D34" s="114"/>
      <c r="E34" s="108"/>
      <c r="F34" s="106"/>
      <c r="G34" s="106"/>
      <c r="H34" s="121"/>
      <c r="I34" s="121"/>
      <c r="J34" s="121"/>
      <c r="K34" s="121"/>
      <c r="L34" s="50"/>
    </row>
    <row r="35" spans="1:12" ht="15" customHeight="1">
      <c r="A35" s="15"/>
      <c r="B35" s="43"/>
      <c r="C35" s="114"/>
      <c r="D35" s="114"/>
      <c r="E35" s="108"/>
      <c r="F35" s="106"/>
      <c r="G35" s="106"/>
      <c r="H35" s="121"/>
      <c r="I35" s="121"/>
      <c r="J35" s="121"/>
      <c r="K35" s="121"/>
      <c r="L35" s="50"/>
    </row>
    <row r="36" spans="1:12" ht="15" customHeight="1">
      <c r="A36" s="15"/>
      <c r="B36" s="43"/>
      <c r="C36" s="114"/>
      <c r="D36" s="114"/>
      <c r="E36" s="108"/>
      <c r="F36" s="106"/>
      <c r="G36" s="106"/>
      <c r="H36" s="121"/>
      <c r="I36" s="121"/>
      <c r="J36" s="121"/>
      <c r="K36" s="121"/>
      <c r="L36" s="50"/>
    </row>
    <row r="37" spans="1:12" ht="15" customHeight="1">
      <c r="A37" s="15"/>
      <c r="B37" s="36"/>
      <c r="C37" s="111"/>
      <c r="D37" s="112"/>
      <c r="E37" s="107"/>
      <c r="F37" s="113"/>
      <c r="G37" s="113"/>
      <c r="H37" s="103"/>
      <c r="I37" s="103"/>
      <c r="J37" s="103"/>
      <c r="K37" s="103"/>
      <c r="L37" s="47"/>
    </row>
    <row r="38" spans="1:12" ht="15" customHeight="1">
      <c r="A38" s="15"/>
      <c r="B38" s="36"/>
      <c r="C38" s="114"/>
      <c r="D38" s="114"/>
      <c r="E38" s="108"/>
      <c r="F38" s="106"/>
      <c r="G38" s="106"/>
      <c r="H38" s="121"/>
      <c r="I38" s="121"/>
      <c r="J38" s="121"/>
      <c r="K38" s="121"/>
      <c r="L38" s="50"/>
    </row>
    <row r="39" spans="1:12" ht="15" thickBot="1">
      <c r="A39" s="122" t="s">
        <v>145</v>
      </c>
      <c r="B39" s="122"/>
      <c r="C39" s="123"/>
      <c r="D39" s="122"/>
      <c r="E39" s="124"/>
      <c r="F39" s="125"/>
      <c r="G39" s="125"/>
      <c r="H39" s="126" t="e">
        <f>H15+#REF!+#REF!</f>
        <v>#REF!</v>
      </c>
      <c r="I39" s="126"/>
      <c r="J39" s="126"/>
      <c r="K39" s="126" t="e">
        <f>K15+#REF!+#REF!</f>
        <v>#REF!</v>
      </c>
      <c r="L39" s="64"/>
    </row>
    <row r="40" spans="1:12">
      <c r="A40" s="5"/>
      <c r="B40" s="388"/>
      <c r="C40" s="388"/>
      <c r="D40" s="388"/>
      <c r="E40" s="388"/>
      <c r="F40" s="388"/>
      <c r="G40" s="388"/>
      <c r="H40" s="388"/>
      <c r="I40" s="388"/>
      <c r="J40" s="388"/>
      <c r="K40" s="388"/>
      <c r="L40" s="388"/>
    </row>
    <row r="41" spans="1:12">
      <c r="A41" s="5"/>
      <c r="B41" s="16"/>
      <c r="C41" s="389"/>
      <c r="D41" s="389"/>
      <c r="E41" s="65"/>
      <c r="F41" s="5"/>
      <c r="G41" s="390"/>
      <c r="H41" s="390"/>
      <c r="I41" s="82"/>
      <c r="J41" s="82"/>
      <c r="K41" s="65"/>
      <c r="L41" s="65"/>
    </row>
    <row r="42" spans="1:12">
      <c r="A42" s="5"/>
      <c r="B42" s="66"/>
      <c r="C42" s="386"/>
      <c r="D42" s="386"/>
      <c r="E42" s="65"/>
      <c r="F42" s="65"/>
      <c r="G42" s="386"/>
      <c r="H42" s="386"/>
      <c r="I42" s="83"/>
      <c r="J42" s="83"/>
      <c r="K42" s="29"/>
      <c r="L42" s="65"/>
    </row>
    <row r="43" spans="1:12">
      <c r="A43" s="5"/>
      <c r="B43" s="67"/>
      <c r="C43" s="387"/>
      <c r="D43" s="387"/>
      <c r="E43" s="68"/>
      <c r="F43" s="68"/>
      <c r="G43" s="387"/>
      <c r="H43" s="387"/>
      <c r="I43" s="84"/>
      <c r="J43" s="84"/>
      <c r="K43" s="29"/>
      <c r="L43" s="65"/>
    </row>
    <row r="45" spans="1:12">
      <c r="C45" s="386"/>
      <c r="D45" s="386"/>
      <c r="E45" s="70"/>
      <c r="F45" s="70"/>
      <c r="G45" s="386"/>
      <c r="H45" s="386"/>
      <c r="I45" s="83"/>
      <c r="J45" s="83"/>
    </row>
    <row r="46" spans="1:12">
      <c r="C46" s="387"/>
      <c r="D46" s="387"/>
      <c r="E46" s="71"/>
      <c r="F46" s="71"/>
      <c r="G46" s="387"/>
      <c r="H46" s="387"/>
      <c r="I46" s="84"/>
      <c r="J46" s="84"/>
    </row>
  </sheetData>
  <mergeCells count="17">
    <mergeCell ref="G43:H43"/>
    <mergeCell ref="A1:L1"/>
    <mergeCell ref="A2:L2"/>
    <mergeCell ref="A3:L3"/>
    <mergeCell ref="A4:L4"/>
    <mergeCell ref="A5:L5"/>
    <mergeCell ref="A6:B6"/>
    <mergeCell ref="C45:D45"/>
    <mergeCell ref="G45:H45"/>
    <mergeCell ref="C46:D46"/>
    <mergeCell ref="G46:H46"/>
    <mergeCell ref="B40:L40"/>
    <mergeCell ref="C41:D41"/>
    <mergeCell ref="G41:H41"/>
    <mergeCell ref="C42:D42"/>
    <mergeCell ref="G42:H42"/>
    <mergeCell ref="C43:D43"/>
  </mergeCells>
  <pageMargins left="0.70866141732283472" right="0.70866141732283472" top="0.74803149606299213" bottom="0.74803149606299213" header="0.31496062992125984" footer="0.31496062992125984"/>
  <pageSetup scale="65" orientation="landscape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topLeftCell="A25" workbookViewId="0">
      <selection sqref="A1:IV65536"/>
    </sheetView>
  </sheetViews>
  <sheetFormatPr baseColWidth="10" defaultRowHeight="15"/>
  <cols>
    <col min="1" max="1" width="1.140625" style="28" customWidth="1"/>
    <col min="2" max="2" width="63" style="28" customWidth="1"/>
    <col min="3" max="5" width="18.7109375" style="28" customWidth="1"/>
    <col min="6" max="6" width="11.42578125" style="28"/>
    <col min="7" max="7" width="14" style="28" customWidth="1"/>
    <col min="8" max="16384" width="11.42578125" style="28"/>
  </cols>
  <sheetData>
    <row r="1" spans="1:7">
      <c r="A1" s="431" t="s">
        <v>116</v>
      </c>
      <c r="B1" s="432"/>
      <c r="C1" s="432"/>
      <c r="D1" s="432"/>
      <c r="E1" s="433"/>
    </row>
    <row r="2" spans="1:7">
      <c r="A2" s="419" t="s">
        <v>181</v>
      </c>
      <c r="B2" s="420"/>
      <c r="C2" s="420"/>
      <c r="D2" s="420"/>
      <c r="E2" s="421"/>
    </row>
    <row r="3" spans="1:7">
      <c r="A3" s="419" t="s">
        <v>182</v>
      </c>
      <c r="B3" s="420"/>
      <c r="C3" s="420"/>
      <c r="D3" s="420"/>
      <c r="E3" s="421"/>
    </row>
    <row r="4" spans="1:7" ht="15.75" thickBot="1">
      <c r="A4" s="422" t="s">
        <v>183</v>
      </c>
      <c r="B4" s="423"/>
      <c r="C4" s="423"/>
      <c r="D4" s="423"/>
      <c r="E4" s="424"/>
    </row>
    <row r="5" spans="1:7" ht="9" customHeight="1" thickBot="1">
      <c r="A5" s="127"/>
      <c r="B5" s="127"/>
      <c r="C5" s="127"/>
      <c r="D5" s="127"/>
      <c r="E5" s="127"/>
    </row>
    <row r="6" spans="1:7" ht="24.75" thickBot="1">
      <c r="A6" s="425" t="s">
        <v>184</v>
      </c>
      <c r="B6" s="426"/>
      <c r="C6" s="128" t="s">
        <v>185</v>
      </c>
      <c r="D6" s="128" t="s">
        <v>186</v>
      </c>
      <c r="E6" s="129" t="s">
        <v>187</v>
      </c>
    </row>
    <row r="7" spans="1:7" ht="15" customHeight="1" thickBot="1">
      <c r="A7" s="130"/>
      <c r="B7" s="131" t="s">
        <v>188</v>
      </c>
      <c r="C7" s="132">
        <f>C8+C9+C10</f>
        <v>185574996</v>
      </c>
      <c r="D7" s="132">
        <f>D8+D9+D10</f>
        <v>199427204</v>
      </c>
      <c r="E7" s="132">
        <f>E8+E9+E10</f>
        <v>191856564</v>
      </c>
    </row>
    <row r="8" spans="1:7" ht="15" customHeight="1">
      <c r="A8" s="413" t="s">
        <v>189</v>
      </c>
      <c r="B8" s="414"/>
      <c r="C8" s="133">
        <v>185574996</v>
      </c>
      <c r="D8" s="133">
        <v>194320459</v>
      </c>
      <c r="E8" s="133">
        <v>187061819</v>
      </c>
      <c r="G8" s="134"/>
    </row>
    <row r="9" spans="1:7" ht="15" customHeight="1">
      <c r="A9" s="415" t="s">
        <v>190</v>
      </c>
      <c r="B9" s="416"/>
      <c r="C9" s="135">
        <v>0</v>
      </c>
      <c r="D9" s="135">
        <v>5102450</v>
      </c>
      <c r="E9" s="135">
        <v>4790450</v>
      </c>
    </row>
    <row r="10" spans="1:7" ht="15" customHeight="1" thickBot="1">
      <c r="A10" s="415" t="s">
        <v>191</v>
      </c>
      <c r="B10" s="416"/>
      <c r="C10" s="136"/>
      <c r="D10" s="136">
        <v>4295</v>
      </c>
      <c r="E10" s="136">
        <v>4295</v>
      </c>
    </row>
    <row r="11" spans="1:7" ht="15" customHeight="1" thickBot="1">
      <c r="A11" s="137"/>
      <c r="B11" s="131" t="s">
        <v>192</v>
      </c>
      <c r="C11" s="132">
        <f>SUM(C12:C13)</f>
        <v>185574996</v>
      </c>
      <c r="D11" s="132">
        <f>SUM(D12:D13)</f>
        <v>198735041</v>
      </c>
      <c r="E11" s="132">
        <f>SUM(E12:E13)</f>
        <v>189313002</v>
      </c>
    </row>
    <row r="12" spans="1:7" ht="15" customHeight="1">
      <c r="A12" s="434" t="s">
        <v>193</v>
      </c>
      <c r="B12" s="435"/>
      <c r="C12" s="138">
        <v>185574996</v>
      </c>
      <c r="D12" s="138">
        <v>193632571</v>
      </c>
      <c r="E12" s="138">
        <v>184522532</v>
      </c>
    </row>
    <row r="13" spans="1:7" ht="15" customHeight="1" thickBot="1">
      <c r="A13" s="436" t="s">
        <v>194</v>
      </c>
      <c r="B13" s="437"/>
      <c r="C13" s="135">
        <v>0</v>
      </c>
      <c r="D13" s="135">
        <v>5102470</v>
      </c>
      <c r="E13" s="135">
        <v>4790470</v>
      </c>
    </row>
    <row r="14" spans="1:7" ht="15" customHeight="1" thickBot="1">
      <c r="A14" s="137"/>
      <c r="B14" s="131" t="s">
        <v>195</v>
      </c>
      <c r="C14" s="139">
        <f>+C15+C16</f>
        <v>0</v>
      </c>
      <c r="D14" s="139">
        <f>+D15+D16</f>
        <v>0</v>
      </c>
      <c r="E14" s="139">
        <f>+E15+E16</f>
        <v>0</v>
      </c>
    </row>
    <row r="15" spans="1:7" ht="15" customHeight="1">
      <c r="A15" s="434" t="s">
        <v>196</v>
      </c>
      <c r="B15" s="435"/>
      <c r="C15" s="140">
        <v>0</v>
      </c>
      <c r="D15" s="140">
        <v>0</v>
      </c>
      <c r="E15" s="140">
        <v>0</v>
      </c>
    </row>
    <row r="16" spans="1:7" ht="15" customHeight="1">
      <c r="A16" s="436" t="s">
        <v>197</v>
      </c>
      <c r="B16" s="437"/>
      <c r="C16" s="133">
        <v>0</v>
      </c>
      <c r="D16" s="133">
        <v>0</v>
      </c>
      <c r="E16" s="133">
        <v>0</v>
      </c>
    </row>
    <row r="17" spans="1:7" ht="6" customHeight="1" thickBot="1">
      <c r="A17" s="141"/>
      <c r="B17" s="142"/>
      <c r="C17" s="136"/>
      <c r="D17" s="136"/>
      <c r="E17" s="136"/>
    </row>
    <row r="18" spans="1:7" ht="15" customHeight="1" thickBot="1">
      <c r="A18" s="130"/>
      <c r="B18" s="131" t="s">
        <v>198</v>
      </c>
      <c r="C18" s="139">
        <f>+C7-C11+C14</f>
        <v>0</v>
      </c>
      <c r="D18" s="139">
        <f>+D7-D11+D14</f>
        <v>692163</v>
      </c>
      <c r="E18" s="139">
        <f>+E7-E11+E14</f>
        <v>2543562</v>
      </c>
    </row>
    <row r="19" spans="1:7" ht="15" customHeight="1" thickBot="1">
      <c r="A19" s="130"/>
      <c r="B19" s="131" t="s">
        <v>199</v>
      </c>
      <c r="C19" s="139">
        <f>C18-C10</f>
        <v>0</v>
      </c>
      <c r="D19" s="139">
        <f>D18-D10</f>
        <v>687868</v>
      </c>
      <c r="E19" s="139">
        <f>E18-E10</f>
        <v>2539267</v>
      </c>
    </row>
    <row r="20" spans="1:7" ht="21.75" customHeight="1" thickBot="1">
      <c r="A20" s="130"/>
      <c r="B20" s="131" t="s">
        <v>200</v>
      </c>
      <c r="C20" s="139">
        <f>C19-C14</f>
        <v>0</v>
      </c>
      <c r="D20" s="139">
        <f>D19-D14</f>
        <v>687868</v>
      </c>
      <c r="E20" s="139">
        <f>E19-E14</f>
        <v>2539267</v>
      </c>
    </row>
    <row r="21" spans="1:7" ht="9" customHeight="1" thickBot="1">
      <c r="A21" s="127"/>
      <c r="B21" s="127"/>
      <c r="C21" s="143"/>
      <c r="D21" s="143"/>
      <c r="E21" s="143"/>
    </row>
    <row r="22" spans="1:7" ht="22.5" customHeight="1" thickBot="1">
      <c r="A22" s="411" t="s">
        <v>201</v>
      </c>
      <c r="B22" s="412"/>
      <c r="C22" s="128" t="s">
        <v>202</v>
      </c>
      <c r="D22" s="128" t="s">
        <v>186</v>
      </c>
      <c r="E22" s="129" t="s">
        <v>203</v>
      </c>
    </row>
    <row r="23" spans="1:7" ht="18.75" customHeight="1">
      <c r="A23" s="427" t="s">
        <v>204</v>
      </c>
      <c r="B23" s="428"/>
      <c r="C23" s="133">
        <f>+C24+C25</f>
        <v>0</v>
      </c>
      <c r="D23" s="133">
        <f>+D24+D25</f>
        <v>0</v>
      </c>
      <c r="E23" s="133">
        <f>+E24+E25</f>
        <v>0</v>
      </c>
    </row>
    <row r="24" spans="1:7" ht="15" customHeight="1">
      <c r="A24" s="144"/>
      <c r="B24" s="145" t="s">
        <v>205</v>
      </c>
      <c r="C24" s="136">
        <v>0</v>
      </c>
      <c r="D24" s="136">
        <v>0</v>
      </c>
      <c r="E24" s="136">
        <v>0</v>
      </c>
    </row>
    <row r="25" spans="1:7" ht="15" customHeight="1" thickBot="1">
      <c r="A25" s="146"/>
      <c r="B25" s="145" t="s">
        <v>206</v>
      </c>
      <c r="C25" s="147">
        <v>0</v>
      </c>
      <c r="D25" s="147">
        <v>0</v>
      </c>
      <c r="E25" s="147">
        <v>0</v>
      </c>
    </row>
    <row r="26" spans="1:7" ht="18.75" customHeight="1" thickBot="1">
      <c r="A26" s="137"/>
      <c r="B26" s="131" t="s">
        <v>207</v>
      </c>
      <c r="C26" s="139">
        <f>C20+C23</f>
        <v>0</v>
      </c>
      <c r="D26" s="139">
        <f>D20+D23</f>
        <v>687868</v>
      </c>
      <c r="E26" s="139">
        <f>E20+E23</f>
        <v>2539267</v>
      </c>
    </row>
    <row r="27" spans="1:7" ht="9" customHeight="1" thickBot="1">
      <c r="A27" s="127"/>
      <c r="B27" s="127"/>
      <c r="C27" s="143"/>
      <c r="D27" s="143"/>
      <c r="E27" s="143"/>
    </row>
    <row r="28" spans="1:7" ht="22.5" customHeight="1" thickBot="1">
      <c r="A28" s="425" t="s">
        <v>201</v>
      </c>
      <c r="B28" s="426"/>
      <c r="C28" s="128" t="s">
        <v>208</v>
      </c>
      <c r="D28" s="128" t="s">
        <v>186</v>
      </c>
      <c r="E28" s="129" t="s">
        <v>187</v>
      </c>
      <c r="G28" s="148"/>
    </row>
    <row r="29" spans="1:7" ht="18" customHeight="1">
      <c r="A29" s="427" t="s">
        <v>209</v>
      </c>
      <c r="B29" s="428"/>
      <c r="C29" s="133">
        <f>C30+C31</f>
        <v>0</v>
      </c>
      <c r="D29" s="133">
        <f>D30+D31</f>
        <v>0</v>
      </c>
      <c r="E29" s="133">
        <f>E30+E31</f>
        <v>0</v>
      </c>
      <c r="G29" s="134"/>
    </row>
    <row r="30" spans="1:7" ht="15" customHeight="1">
      <c r="A30" s="144"/>
      <c r="B30" s="149" t="s">
        <v>210</v>
      </c>
      <c r="C30" s="150">
        <v>0</v>
      </c>
      <c r="D30" s="150">
        <v>0</v>
      </c>
      <c r="E30" s="136">
        <v>0</v>
      </c>
    </row>
    <row r="31" spans="1:7" s="151" customFormat="1" ht="15" customHeight="1">
      <c r="A31" s="146"/>
      <c r="B31" s="149" t="s">
        <v>211</v>
      </c>
      <c r="C31" s="133">
        <v>0</v>
      </c>
      <c r="D31" s="133">
        <v>0</v>
      </c>
      <c r="E31" s="136">
        <v>0</v>
      </c>
    </row>
    <row r="32" spans="1:7" ht="18" customHeight="1">
      <c r="A32" s="429" t="s">
        <v>212</v>
      </c>
      <c r="B32" s="430"/>
      <c r="C32" s="133">
        <f>C33+C34</f>
        <v>0</v>
      </c>
      <c r="D32" s="135">
        <f>D33+D34</f>
        <v>0</v>
      </c>
      <c r="E32" s="135"/>
    </row>
    <row r="33" spans="1:5" ht="15" customHeight="1">
      <c r="A33" s="144"/>
      <c r="B33" s="145" t="s">
        <v>213</v>
      </c>
      <c r="C33" s="152"/>
      <c r="D33" s="152"/>
      <c r="E33" s="136"/>
    </row>
    <row r="34" spans="1:5" ht="15" customHeight="1" thickBot="1">
      <c r="A34" s="146"/>
      <c r="B34" s="145" t="s">
        <v>214</v>
      </c>
      <c r="C34" s="136">
        <v>0</v>
      </c>
      <c r="D34" s="136">
        <v>0</v>
      </c>
      <c r="E34" s="136">
        <v>0</v>
      </c>
    </row>
    <row r="35" spans="1:5" ht="18" customHeight="1" thickBot="1">
      <c r="A35" s="137"/>
      <c r="B35" s="131" t="s">
        <v>215</v>
      </c>
      <c r="C35" s="132">
        <f>+C29-C32</f>
        <v>0</v>
      </c>
      <c r="D35" s="132">
        <f>+D29-D32</f>
        <v>0</v>
      </c>
      <c r="E35" s="132">
        <f>+E29-E32</f>
        <v>0</v>
      </c>
    </row>
    <row r="36" spans="1:5" ht="9" customHeight="1" thickBot="1">
      <c r="A36" s="127"/>
      <c r="B36" s="127"/>
      <c r="C36" s="143"/>
      <c r="D36" s="143"/>
      <c r="E36" s="143"/>
    </row>
    <row r="37" spans="1:5" ht="15" customHeight="1">
      <c r="A37" s="431" t="s">
        <v>116</v>
      </c>
      <c r="B37" s="432"/>
      <c r="C37" s="432"/>
      <c r="D37" s="432"/>
      <c r="E37" s="433"/>
    </row>
    <row r="38" spans="1:5" ht="15" customHeight="1">
      <c r="A38" s="419" t="s">
        <v>216</v>
      </c>
      <c r="B38" s="420"/>
      <c r="C38" s="420"/>
      <c r="D38" s="420"/>
      <c r="E38" s="421"/>
    </row>
    <row r="39" spans="1:5" ht="15" customHeight="1">
      <c r="A39" s="419" t="s">
        <v>182</v>
      </c>
      <c r="B39" s="420"/>
      <c r="C39" s="420"/>
      <c r="D39" s="420"/>
      <c r="E39" s="421"/>
    </row>
    <row r="40" spans="1:5" ht="15" customHeight="1" thickBot="1">
      <c r="A40" s="422" t="s">
        <v>183</v>
      </c>
      <c r="B40" s="423"/>
      <c r="C40" s="423"/>
      <c r="D40" s="423"/>
      <c r="E40" s="424"/>
    </row>
    <row r="41" spans="1:5" ht="9" customHeight="1" thickBot="1">
      <c r="A41" s="127"/>
      <c r="B41" s="127"/>
      <c r="C41" s="127"/>
      <c r="D41" s="127"/>
      <c r="E41" s="127"/>
    </row>
    <row r="42" spans="1:5" ht="22.5" customHeight="1" thickBot="1">
      <c r="A42" s="425" t="s">
        <v>201</v>
      </c>
      <c r="B42" s="426"/>
      <c r="C42" s="128" t="s">
        <v>208</v>
      </c>
      <c r="D42" s="128" t="s">
        <v>186</v>
      </c>
      <c r="E42" s="129" t="s">
        <v>187</v>
      </c>
    </row>
    <row r="43" spans="1:5">
      <c r="A43" s="413" t="s">
        <v>189</v>
      </c>
      <c r="B43" s="414"/>
      <c r="C43" s="133">
        <f>+C8</f>
        <v>185574996</v>
      </c>
      <c r="D43" s="133">
        <f>+D8</f>
        <v>194320459</v>
      </c>
      <c r="E43" s="133">
        <f>+E8</f>
        <v>187061819</v>
      </c>
    </row>
    <row r="44" spans="1:5" ht="21" customHeight="1">
      <c r="A44" s="415" t="s">
        <v>217</v>
      </c>
      <c r="B44" s="416"/>
      <c r="C44" s="135">
        <f>C45-C46</f>
        <v>0</v>
      </c>
      <c r="D44" s="135">
        <f>D45-D46</f>
        <v>0</v>
      </c>
      <c r="E44" s="135">
        <f>E45-E46</f>
        <v>0</v>
      </c>
    </row>
    <row r="45" spans="1:5">
      <c r="A45" s="144"/>
      <c r="B45" s="149" t="s">
        <v>210</v>
      </c>
      <c r="C45" s="150">
        <f>+C30</f>
        <v>0</v>
      </c>
      <c r="D45" s="150">
        <f>+D30</f>
        <v>0</v>
      </c>
      <c r="E45" s="150">
        <f>+E30</f>
        <v>0</v>
      </c>
    </row>
    <row r="46" spans="1:5" ht="14.45" customHeight="1" thickBot="1">
      <c r="A46" s="144"/>
      <c r="B46" s="149" t="s">
        <v>213</v>
      </c>
      <c r="C46" s="133">
        <f>+C33</f>
        <v>0</v>
      </c>
      <c r="D46" s="133">
        <f>+D33</f>
        <v>0</v>
      </c>
      <c r="E46" s="133">
        <f>+E33</f>
        <v>0</v>
      </c>
    </row>
    <row r="47" spans="1:5" ht="15.75" thickBot="1">
      <c r="A47" s="137"/>
      <c r="B47" s="131" t="s">
        <v>218</v>
      </c>
      <c r="C47" s="147">
        <f>+C12</f>
        <v>185574996</v>
      </c>
      <c r="D47" s="139">
        <f>+D12</f>
        <v>193632571</v>
      </c>
      <c r="E47" s="139">
        <f>+E12</f>
        <v>184522532</v>
      </c>
    </row>
    <row r="48" spans="1:5" ht="15.75" thickBot="1">
      <c r="A48" s="137"/>
      <c r="B48" s="131" t="s">
        <v>219</v>
      </c>
      <c r="C48" s="153">
        <v>0</v>
      </c>
      <c r="D48" s="139">
        <v>0</v>
      </c>
      <c r="E48" s="139">
        <v>0</v>
      </c>
    </row>
    <row r="49" spans="1:5" ht="23.25" customHeight="1" thickBot="1">
      <c r="A49" s="130"/>
      <c r="B49" s="131" t="s">
        <v>220</v>
      </c>
      <c r="C49" s="135">
        <f>C43+C44-C12+C48</f>
        <v>0</v>
      </c>
      <c r="D49" s="135">
        <f>D43+D44-D12+D48</f>
        <v>687888</v>
      </c>
      <c r="E49" s="135">
        <f>E43+E44-E12+E48</f>
        <v>2539287</v>
      </c>
    </row>
    <row r="50" spans="1:5" ht="23.25" thickBot="1">
      <c r="A50" s="130"/>
      <c r="B50" s="131" t="s">
        <v>221</v>
      </c>
      <c r="C50" s="135">
        <f>C49-C44</f>
        <v>0</v>
      </c>
      <c r="D50" s="135">
        <f>D49-D44</f>
        <v>687888</v>
      </c>
      <c r="E50" s="135">
        <f>E49-E44</f>
        <v>2539287</v>
      </c>
    </row>
    <row r="51" spans="1:5" ht="15.75" thickBot="1">
      <c r="A51" s="127"/>
      <c r="B51" s="127"/>
      <c r="C51" s="143"/>
      <c r="D51" s="143"/>
      <c r="E51" s="143"/>
    </row>
    <row r="52" spans="1:5" ht="22.5" customHeight="1" thickBot="1">
      <c r="A52" s="411" t="s">
        <v>201</v>
      </c>
      <c r="B52" s="412"/>
      <c r="C52" s="128" t="s">
        <v>208</v>
      </c>
      <c r="D52" s="128" t="s">
        <v>186</v>
      </c>
      <c r="E52" s="129" t="s">
        <v>187</v>
      </c>
    </row>
    <row r="53" spans="1:5" ht="15.75" thickBot="1">
      <c r="A53" s="413" t="s">
        <v>222</v>
      </c>
      <c r="B53" s="414"/>
      <c r="C53" s="133">
        <f>+C9</f>
        <v>0</v>
      </c>
      <c r="D53" s="133">
        <f>+D9</f>
        <v>5102450</v>
      </c>
      <c r="E53" s="133">
        <f>+E9</f>
        <v>4790450</v>
      </c>
    </row>
    <row r="54" spans="1:5" ht="21.75" customHeight="1" thickBot="1">
      <c r="A54" s="415" t="s">
        <v>223</v>
      </c>
      <c r="B54" s="416"/>
      <c r="C54" s="139">
        <f>C55-C56</f>
        <v>0</v>
      </c>
      <c r="D54" s="139">
        <f>D55-D56</f>
        <v>0</v>
      </c>
      <c r="E54" s="139">
        <f>E55-E56</f>
        <v>0</v>
      </c>
    </row>
    <row r="55" spans="1:5">
      <c r="A55" s="144"/>
      <c r="B55" s="145" t="s">
        <v>211</v>
      </c>
      <c r="C55" s="154">
        <f>C31</f>
        <v>0</v>
      </c>
      <c r="D55" s="154">
        <f>D31</f>
        <v>0</v>
      </c>
      <c r="E55" s="154">
        <f>E31</f>
        <v>0</v>
      </c>
    </row>
    <row r="56" spans="1:5" ht="15.75" thickBot="1">
      <c r="A56" s="144"/>
      <c r="B56" s="145" t="s">
        <v>224</v>
      </c>
      <c r="C56" s="136">
        <f>C34</f>
        <v>0</v>
      </c>
      <c r="D56" s="136">
        <f>D34</f>
        <v>0</v>
      </c>
      <c r="E56" s="136">
        <f>E34</f>
        <v>0</v>
      </c>
    </row>
    <row r="57" spans="1:5" ht="15.75" thickBot="1">
      <c r="A57" s="137"/>
      <c r="B57" s="131" t="s">
        <v>225</v>
      </c>
      <c r="C57" s="139">
        <f>C13</f>
        <v>0</v>
      </c>
      <c r="D57" s="139">
        <f>D13</f>
        <v>5102470</v>
      </c>
      <c r="E57" s="139">
        <f>E13</f>
        <v>4790470</v>
      </c>
    </row>
    <row r="58" spans="1:5" ht="23.25" thickBot="1">
      <c r="A58" s="137"/>
      <c r="B58" s="131" t="s">
        <v>226</v>
      </c>
      <c r="C58" s="155">
        <v>0</v>
      </c>
      <c r="D58" s="139">
        <v>0</v>
      </c>
      <c r="E58" s="139">
        <v>0</v>
      </c>
    </row>
    <row r="59" spans="1:5" ht="23.25" thickBot="1">
      <c r="A59" s="130"/>
      <c r="B59" s="131" t="s">
        <v>227</v>
      </c>
      <c r="C59" s="139">
        <f>C53+C54-C57+C58</f>
        <v>0</v>
      </c>
      <c r="D59" s="139">
        <f>D53+D54-D57+D58</f>
        <v>-20</v>
      </c>
      <c r="E59" s="139">
        <f>E53+E54-E57+E58</f>
        <v>-20</v>
      </c>
    </row>
    <row r="60" spans="1:5" ht="23.25" thickBot="1">
      <c r="A60" s="130"/>
      <c r="B60" s="131" t="s">
        <v>228</v>
      </c>
      <c r="C60" s="139">
        <f>C59-C54</f>
        <v>0</v>
      </c>
      <c r="D60" s="139">
        <f>D59-D54</f>
        <v>-20</v>
      </c>
      <c r="E60" s="139">
        <f>E59-E54</f>
        <v>-20</v>
      </c>
    </row>
    <row r="61" spans="1:5">
      <c r="A61" s="127"/>
      <c r="B61" s="417"/>
      <c r="C61" s="417"/>
      <c r="D61" s="417"/>
      <c r="E61" s="417"/>
    </row>
    <row r="62" spans="1:5">
      <c r="A62" s="127"/>
      <c r="B62" s="417"/>
      <c r="C62" s="417"/>
      <c r="D62" s="417"/>
      <c r="E62" s="417"/>
    </row>
    <row r="63" spans="1:5">
      <c r="A63" s="127"/>
      <c r="B63" s="418"/>
      <c r="C63" s="418"/>
      <c r="D63" s="418"/>
      <c r="E63" s="418"/>
    </row>
  </sheetData>
  <mergeCells count="30">
    <mergeCell ref="A1:E1"/>
    <mergeCell ref="A2:E2"/>
    <mergeCell ref="A3:E3"/>
    <mergeCell ref="A4:E4"/>
    <mergeCell ref="A6:B6"/>
    <mergeCell ref="A8:B8"/>
    <mergeCell ref="A9:B9"/>
    <mergeCell ref="A10:B10"/>
    <mergeCell ref="A12:B12"/>
    <mergeCell ref="A13:B13"/>
    <mergeCell ref="A15:B15"/>
    <mergeCell ref="A16:B16"/>
    <mergeCell ref="A22:B22"/>
    <mergeCell ref="A23:B23"/>
    <mergeCell ref="A28:B28"/>
    <mergeCell ref="A29:B29"/>
    <mergeCell ref="A32:B32"/>
    <mergeCell ref="A37:E37"/>
    <mergeCell ref="A38:E38"/>
    <mergeCell ref="A39:E39"/>
    <mergeCell ref="A40:E40"/>
    <mergeCell ref="A42:B42"/>
    <mergeCell ref="A43:B43"/>
    <mergeCell ref="A44:B44"/>
    <mergeCell ref="A52:B52"/>
    <mergeCell ref="A53:B53"/>
    <mergeCell ref="A54:B54"/>
    <mergeCell ref="B61:E61"/>
    <mergeCell ref="B62:E62"/>
    <mergeCell ref="B63:E63"/>
  </mergeCells>
  <printOptions horizontalCentered="1"/>
  <pageMargins left="0.31496062992125984" right="0.31496062992125984" top="0.35433070866141736" bottom="0.35433070866141736" header="0.31496062992125984" footer="0.31496062992125984"/>
  <pageSetup scale="55" orientation="landscape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topLeftCell="A4" workbookViewId="0">
      <selection activeCell="A6" sqref="A6:C8"/>
    </sheetView>
  </sheetViews>
  <sheetFormatPr baseColWidth="10" defaultRowHeight="11.25"/>
  <cols>
    <col min="1" max="1" width="3.7109375" style="156" customWidth="1"/>
    <col min="2" max="2" width="30.7109375" style="156" customWidth="1"/>
    <col min="3" max="3" width="27.42578125" style="156" customWidth="1"/>
    <col min="4" max="9" width="15.7109375" style="156" customWidth="1"/>
    <col min="10" max="10" width="11.42578125" style="156"/>
    <col min="11" max="11" width="11.7109375" style="156" bestFit="1" customWidth="1"/>
    <col min="12" max="16384" width="11.42578125" style="156"/>
  </cols>
  <sheetData>
    <row r="1" spans="1:11" ht="18" customHeight="1">
      <c r="A1" s="450" t="s">
        <v>116</v>
      </c>
      <c r="B1" s="451"/>
      <c r="C1" s="451"/>
      <c r="D1" s="451"/>
      <c r="E1" s="451"/>
      <c r="F1" s="451"/>
      <c r="G1" s="451"/>
      <c r="H1" s="451"/>
      <c r="I1" s="452"/>
    </row>
    <row r="2" spans="1:11" ht="18" customHeight="1">
      <c r="A2" s="453" t="s">
        <v>229</v>
      </c>
      <c r="B2" s="420"/>
      <c r="C2" s="420"/>
      <c r="D2" s="420"/>
      <c r="E2" s="420"/>
      <c r="F2" s="420"/>
      <c r="G2" s="420"/>
      <c r="H2" s="420"/>
      <c r="I2" s="454"/>
    </row>
    <row r="3" spans="1:11" ht="18" customHeight="1">
      <c r="A3" s="453" t="s">
        <v>230</v>
      </c>
      <c r="B3" s="420"/>
      <c r="C3" s="420"/>
      <c r="D3" s="420"/>
      <c r="E3" s="420"/>
      <c r="F3" s="420"/>
      <c r="G3" s="420"/>
      <c r="H3" s="420"/>
      <c r="I3" s="454"/>
    </row>
    <row r="4" spans="1:11" ht="18" customHeight="1" thickBot="1">
      <c r="A4" s="455" t="s">
        <v>118</v>
      </c>
      <c r="B4" s="456"/>
      <c r="C4" s="456"/>
      <c r="D4" s="456"/>
      <c r="E4" s="456"/>
      <c r="F4" s="456"/>
      <c r="G4" s="456"/>
      <c r="H4" s="456"/>
      <c r="I4" s="457"/>
    </row>
    <row r="5" spans="1:11" s="127" customFormat="1" ht="9.9499999999999993" customHeight="1">
      <c r="A5" s="157"/>
      <c r="B5" s="157"/>
      <c r="C5" s="157"/>
      <c r="E5" s="158"/>
      <c r="F5" s="158"/>
      <c r="G5" s="158"/>
      <c r="H5" s="158"/>
      <c r="I5" s="158"/>
    </row>
    <row r="6" spans="1:11" ht="12" customHeight="1">
      <c r="A6" s="458" t="s">
        <v>184</v>
      </c>
      <c r="B6" s="458"/>
      <c r="C6" s="458"/>
      <c r="D6" s="458" t="s">
        <v>231</v>
      </c>
      <c r="E6" s="458"/>
      <c r="F6" s="458"/>
      <c r="G6" s="458"/>
      <c r="H6" s="458"/>
      <c r="I6" s="459" t="s">
        <v>232</v>
      </c>
    </row>
    <row r="7" spans="1:11" ht="22.5">
      <c r="A7" s="458"/>
      <c r="B7" s="458"/>
      <c r="C7" s="458"/>
      <c r="D7" s="159" t="s">
        <v>233</v>
      </c>
      <c r="E7" s="160" t="s">
        <v>234</v>
      </c>
      <c r="F7" s="159" t="s">
        <v>235</v>
      </c>
      <c r="G7" s="159" t="s">
        <v>186</v>
      </c>
      <c r="H7" s="159" t="s">
        <v>236</v>
      </c>
      <c r="I7" s="459"/>
    </row>
    <row r="8" spans="1:11" ht="12" customHeight="1">
      <c r="A8" s="458"/>
      <c r="B8" s="458"/>
      <c r="C8" s="458"/>
      <c r="D8" s="159" t="s">
        <v>237</v>
      </c>
      <c r="E8" s="159" t="s">
        <v>238</v>
      </c>
      <c r="F8" s="159" t="s">
        <v>239</v>
      </c>
      <c r="G8" s="159" t="s">
        <v>240</v>
      </c>
      <c r="H8" s="159" t="s">
        <v>241</v>
      </c>
      <c r="I8" s="159" t="s">
        <v>242</v>
      </c>
    </row>
    <row r="9" spans="1:11" ht="15" customHeight="1">
      <c r="A9" s="444" t="s">
        <v>243</v>
      </c>
      <c r="B9" s="445"/>
      <c r="C9" s="449"/>
      <c r="D9" s="161"/>
      <c r="E9" s="162"/>
      <c r="F9" s="162"/>
      <c r="G9" s="162"/>
      <c r="H9" s="162"/>
      <c r="I9" s="162"/>
      <c r="K9" s="163"/>
    </row>
    <row r="10" spans="1:11" ht="15" customHeight="1">
      <c r="A10" s="446" t="s">
        <v>244</v>
      </c>
      <c r="B10" s="447"/>
      <c r="C10" s="448"/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K10" s="163"/>
    </row>
    <row r="11" spans="1:11" ht="15" customHeight="1">
      <c r="A11" s="446" t="s">
        <v>245</v>
      </c>
      <c r="B11" s="447"/>
      <c r="C11" s="448"/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K11" s="163"/>
    </row>
    <row r="12" spans="1:11" ht="15" customHeight="1">
      <c r="A12" s="446" t="s">
        <v>246</v>
      </c>
      <c r="B12" s="447"/>
      <c r="C12" s="448"/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K12" s="163"/>
    </row>
    <row r="13" spans="1:11" ht="15" customHeight="1">
      <c r="A13" s="446" t="s">
        <v>247</v>
      </c>
      <c r="B13" s="447"/>
      <c r="C13" s="448"/>
      <c r="D13" s="164">
        <v>0</v>
      </c>
      <c r="E13" s="164">
        <v>0</v>
      </c>
      <c r="F13" s="164">
        <v>0</v>
      </c>
      <c r="G13" s="164">
        <v>0</v>
      </c>
      <c r="H13" s="164">
        <v>0</v>
      </c>
      <c r="I13" s="164">
        <v>0</v>
      </c>
      <c r="K13" s="163"/>
    </row>
    <row r="14" spans="1:11" ht="15" customHeight="1">
      <c r="A14" s="446" t="s">
        <v>248</v>
      </c>
      <c r="B14" s="447"/>
      <c r="C14" s="448"/>
      <c r="D14" s="164">
        <v>0</v>
      </c>
      <c r="E14" s="164">
        <v>0</v>
      </c>
      <c r="F14" s="164">
        <v>0</v>
      </c>
      <c r="G14" s="164">
        <v>0</v>
      </c>
      <c r="H14" s="164">
        <v>0</v>
      </c>
      <c r="I14" s="164">
        <v>0</v>
      </c>
      <c r="K14" s="163"/>
    </row>
    <row r="15" spans="1:11" ht="15" customHeight="1">
      <c r="A15" s="446" t="s">
        <v>249</v>
      </c>
      <c r="B15" s="447"/>
      <c r="C15" s="448"/>
      <c r="D15" s="164">
        <v>0</v>
      </c>
      <c r="E15" s="164">
        <v>0</v>
      </c>
      <c r="F15" s="164">
        <v>0</v>
      </c>
      <c r="G15" s="164">
        <v>0</v>
      </c>
      <c r="H15" s="164">
        <v>0</v>
      </c>
      <c r="I15" s="164">
        <v>0</v>
      </c>
      <c r="K15" s="163"/>
    </row>
    <row r="16" spans="1:11" ht="15" customHeight="1">
      <c r="A16" s="446" t="s">
        <v>250</v>
      </c>
      <c r="B16" s="447"/>
      <c r="C16" s="448"/>
      <c r="D16" s="164">
        <v>21561031</v>
      </c>
      <c r="E16" s="164">
        <v>3279621</v>
      </c>
      <c r="F16" s="164">
        <f>D16+E16</f>
        <v>24840652</v>
      </c>
      <c r="G16" s="164">
        <f>F16</f>
        <v>24840652</v>
      </c>
      <c r="H16" s="164">
        <v>23939287</v>
      </c>
      <c r="I16" s="164">
        <f>H16-D16</f>
        <v>2378256</v>
      </c>
      <c r="K16" s="163"/>
    </row>
    <row r="17" spans="1:11" ht="15" customHeight="1">
      <c r="A17" s="446" t="s">
        <v>251</v>
      </c>
      <c r="B17" s="447"/>
      <c r="C17" s="448"/>
      <c r="D17" s="164">
        <f t="shared" ref="D17:I17" si="0">D18+D19+D20+D21+D22+D23+D24+D25+D26+D27+D28</f>
        <v>0</v>
      </c>
      <c r="E17" s="164">
        <f t="shared" si="0"/>
        <v>0</v>
      </c>
      <c r="F17" s="164">
        <f t="shared" si="0"/>
        <v>0</v>
      </c>
      <c r="G17" s="164">
        <f t="shared" si="0"/>
        <v>0</v>
      </c>
      <c r="H17" s="164">
        <f t="shared" si="0"/>
        <v>0</v>
      </c>
      <c r="I17" s="164">
        <f t="shared" si="0"/>
        <v>0</v>
      </c>
      <c r="K17" s="163"/>
    </row>
    <row r="18" spans="1:11" ht="15" customHeight="1">
      <c r="A18" s="165"/>
      <c r="B18" s="439" t="s">
        <v>252</v>
      </c>
      <c r="C18" s="440"/>
      <c r="D18" s="166">
        <v>0</v>
      </c>
      <c r="E18" s="166">
        <v>0</v>
      </c>
      <c r="F18" s="166">
        <v>0</v>
      </c>
      <c r="G18" s="166">
        <v>0</v>
      </c>
      <c r="H18" s="166">
        <v>0</v>
      </c>
      <c r="I18" s="166">
        <v>0</v>
      </c>
      <c r="K18" s="163"/>
    </row>
    <row r="19" spans="1:11" ht="15" customHeight="1">
      <c r="A19" s="165"/>
      <c r="B19" s="439" t="s">
        <v>253</v>
      </c>
      <c r="C19" s="440"/>
      <c r="D19" s="166">
        <v>0</v>
      </c>
      <c r="E19" s="166">
        <v>0</v>
      </c>
      <c r="F19" s="166">
        <v>0</v>
      </c>
      <c r="G19" s="166">
        <v>0</v>
      </c>
      <c r="H19" s="166">
        <v>0</v>
      </c>
      <c r="I19" s="166">
        <v>0</v>
      </c>
      <c r="K19" s="163"/>
    </row>
    <row r="20" spans="1:11" ht="15" customHeight="1">
      <c r="A20" s="165"/>
      <c r="B20" s="439" t="s">
        <v>254</v>
      </c>
      <c r="C20" s="440"/>
      <c r="D20" s="166">
        <v>0</v>
      </c>
      <c r="E20" s="166">
        <v>0</v>
      </c>
      <c r="F20" s="166">
        <v>0</v>
      </c>
      <c r="G20" s="166">
        <v>0</v>
      </c>
      <c r="H20" s="166">
        <v>0</v>
      </c>
      <c r="I20" s="166">
        <v>0</v>
      </c>
      <c r="K20" s="163"/>
    </row>
    <row r="21" spans="1:11" ht="15" customHeight="1">
      <c r="A21" s="165"/>
      <c r="B21" s="439" t="s">
        <v>255</v>
      </c>
      <c r="C21" s="440"/>
      <c r="D21" s="166">
        <v>0</v>
      </c>
      <c r="E21" s="166">
        <v>0</v>
      </c>
      <c r="F21" s="166">
        <v>0</v>
      </c>
      <c r="G21" s="166">
        <v>0</v>
      </c>
      <c r="H21" s="166">
        <v>0</v>
      </c>
      <c r="I21" s="166">
        <v>0</v>
      </c>
      <c r="K21" s="163"/>
    </row>
    <row r="22" spans="1:11" ht="15" customHeight="1">
      <c r="A22" s="165"/>
      <c r="B22" s="439" t="s">
        <v>256</v>
      </c>
      <c r="C22" s="440"/>
      <c r="D22" s="166">
        <v>0</v>
      </c>
      <c r="E22" s="166">
        <v>0</v>
      </c>
      <c r="F22" s="166">
        <v>0</v>
      </c>
      <c r="G22" s="166">
        <v>0</v>
      </c>
      <c r="H22" s="166">
        <v>0</v>
      </c>
      <c r="I22" s="166">
        <v>0</v>
      </c>
      <c r="K22" s="163"/>
    </row>
    <row r="23" spans="1:11" ht="15" customHeight="1">
      <c r="A23" s="165"/>
      <c r="B23" s="439" t="s">
        <v>257</v>
      </c>
      <c r="C23" s="440"/>
      <c r="D23" s="166">
        <v>0</v>
      </c>
      <c r="E23" s="166">
        <v>0</v>
      </c>
      <c r="F23" s="166">
        <v>0</v>
      </c>
      <c r="G23" s="166">
        <v>0</v>
      </c>
      <c r="H23" s="166">
        <v>0</v>
      </c>
      <c r="I23" s="166">
        <v>0</v>
      </c>
      <c r="K23" s="163"/>
    </row>
    <row r="24" spans="1:11" ht="15" customHeight="1">
      <c r="A24" s="165"/>
      <c r="B24" s="439" t="s">
        <v>258</v>
      </c>
      <c r="C24" s="440"/>
      <c r="D24" s="166">
        <v>0</v>
      </c>
      <c r="E24" s="166">
        <v>0</v>
      </c>
      <c r="F24" s="166">
        <v>0</v>
      </c>
      <c r="G24" s="166">
        <v>0</v>
      </c>
      <c r="H24" s="166">
        <v>0</v>
      </c>
      <c r="I24" s="166">
        <v>0</v>
      </c>
      <c r="K24" s="163"/>
    </row>
    <row r="25" spans="1:11" ht="15" customHeight="1">
      <c r="A25" s="165"/>
      <c r="B25" s="439" t="s">
        <v>259</v>
      </c>
      <c r="C25" s="440"/>
      <c r="D25" s="166">
        <v>0</v>
      </c>
      <c r="E25" s="166">
        <v>0</v>
      </c>
      <c r="F25" s="166">
        <v>0</v>
      </c>
      <c r="G25" s="166">
        <v>0</v>
      </c>
      <c r="H25" s="166">
        <v>0</v>
      </c>
      <c r="I25" s="166">
        <v>0</v>
      </c>
      <c r="K25" s="163"/>
    </row>
    <row r="26" spans="1:11" ht="15" customHeight="1">
      <c r="A26" s="165"/>
      <c r="B26" s="439" t="s">
        <v>260</v>
      </c>
      <c r="C26" s="440"/>
      <c r="D26" s="166">
        <v>0</v>
      </c>
      <c r="E26" s="166">
        <v>0</v>
      </c>
      <c r="F26" s="166">
        <v>0</v>
      </c>
      <c r="G26" s="166">
        <v>0</v>
      </c>
      <c r="H26" s="166">
        <v>0</v>
      </c>
      <c r="I26" s="166">
        <v>0</v>
      </c>
      <c r="K26" s="163"/>
    </row>
    <row r="27" spans="1:11" ht="15" customHeight="1">
      <c r="A27" s="165"/>
      <c r="B27" s="439" t="s">
        <v>261</v>
      </c>
      <c r="C27" s="440"/>
      <c r="D27" s="166">
        <v>0</v>
      </c>
      <c r="E27" s="166">
        <v>0</v>
      </c>
      <c r="F27" s="166">
        <v>0</v>
      </c>
      <c r="G27" s="166">
        <v>0</v>
      </c>
      <c r="H27" s="166">
        <v>0</v>
      </c>
      <c r="I27" s="166">
        <v>0</v>
      </c>
      <c r="K27" s="163"/>
    </row>
    <row r="28" spans="1:11" ht="15" customHeight="1">
      <c r="A28" s="165"/>
      <c r="B28" s="439" t="s">
        <v>262</v>
      </c>
      <c r="C28" s="440"/>
      <c r="D28" s="166">
        <v>0</v>
      </c>
      <c r="E28" s="166">
        <v>0</v>
      </c>
      <c r="F28" s="166">
        <v>0</v>
      </c>
      <c r="G28" s="166">
        <v>0</v>
      </c>
      <c r="H28" s="166">
        <v>0</v>
      </c>
      <c r="I28" s="166">
        <v>0</v>
      </c>
      <c r="K28" s="163"/>
    </row>
    <row r="29" spans="1:11" ht="15" customHeight="1">
      <c r="A29" s="446" t="s">
        <v>263</v>
      </c>
      <c r="B29" s="447"/>
      <c r="C29" s="448"/>
      <c r="D29" s="164">
        <f t="shared" ref="D29:I29" si="1">D30+D31+D32+D33+D34</f>
        <v>0</v>
      </c>
      <c r="E29" s="164">
        <f t="shared" si="1"/>
        <v>0</v>
      </c>
      <c r="F29" s="164">
        <f t="shared" si="1"/>
        <v>0</v>
      </c>
      <c r="G29" s="164">
        <f t="shared" si="1"/>
        <v>0</v>
      </c>
      <c r="H29" s="164">
        <f t="shared" si="1"/>
        <v>0</v>
      </c>
      <c r="I29" s="164">
        <f t="shared" si="1"/>
        <v>0</v>
      </c>
      <c r="K29" s="163"/>
    </row>
    <row r="30" spans="1:11" ht="15" customHeight="1">
      <c r="A30" s="438" t="s">
        <v>264</v>
      </c>
      <c r="B30" s="439"/>
      <c r="C30" s="440"/>
      <c r="D30" s="166">
        <v>0</v>
      </c>
      <c r="E30" s="166">
        <v>0</v>
      </c>
      <c r="F30" s="166">
        <v>0</v>
      </c>
      <c r="G30" s="166">
        <v>0</v>
      </c>
      <c r="H30" s="166">
        <v>0</v>
      </c>
      <c r="I30" s="166">
        <v>0</v>
      </c>
      <c r="K30" s="163"/>
    </row>
    <row r="31" spans="1:11" ht="15" customHeight="1">
      <c r="A31" s="438" t="s">
        <v>265</v>
      </c>
      <c r="B31" s="439"/>
      <c r="C31" s="440"/>
      <c r="D31" s="166">
        <v>0</v>
      </c>
      <c r="E31" s="166">
        <v>0</v>
      </c>
      <c r="F31" s="166">
        <v>0</v>
      </c>
      <c r="G31" s="166">
        <v>0</v>
      </c>
      <c r="H31" s="166">
        <v>0</v>
      </c>
      <c r="I31" s="166">
        <v>0</v>
      </c>
      <c r="K31" s="163"/>
    </row>
    <row r="32" spans="1:11" ht="15" customHeight="1">
      <c r="A32" s="438" t="s">
        <v>266</v>
      </c>
      <c r="B32" s="439"/>
      <c r="C32" s="440"/>
      <c r="D32" s="166">
        <v>0</v>
      </c>
      <c r="E32" s="166">
        <v>0</v>
      </c>
      <c r="F32" s="166">
        <v>0</v>
      </c>
      <c r="G32" s="166">
        <v>0</v>
      </c>
      <c r="H32" s="166">
        <v>0</v>
      </c>
      <c r="I32" s="166">
        <v>0</v>
      </c>
      <c r="K32" s="163"/>
    </row>
    <row r="33" spans="1:11" ht="15" customHeight="1">
      <c r="A33" s="438" t="s">
        <v>267</v>
      </c>
      <c r="B33" s="439"/>
      <c r="C33" s="440"/>
      <c r="D33" s="166">
        <v>0</v>
      </c>
      <c r="E33" s="166">
        <v>0</v>
      </c>
      <c r="F33" s="166">
        <v>0</v>
      </c>
      <c r="G33" s="166">
        <v>0</v>
      </c>
      <c r="H33" s="166">
        <v>0</v>
      </c>
      <c r="I33" s="166">
        <v>0</v>
      </c>
      <c r="K33" s="163"/>
    </row>
    <row r="34" spans="1:11" ht="15" customHeight="1">
      <c r="A34" s="438" t="s">
        <v>268</v>
      </c>
      <c r="B34" s="439"/>
      <c r="C34" s="440"/>
      <c r="D34" s="166">
        <v>0</v>
      </c>
      <c r="E34" s="166">
        <v>0</v>
      </c>
      <c r="F34" s="166">
        <v>0</v>
      </c>
      <c r="G34" s="166">
        <v>0</v>
      </c>
      <c r="H34" s="166">
        <v>0</v>
      </c>
      <c r="I34" s="166">
        <v>0</v>
      </c>
      <c r="K34" s="163"/>
    </row>
    <row r="35" spans="1:11" ht="15" customHeight="1">
      <c r="A35" s="446" t="s">
        <v>269</v>
      </c>
      <c r="B35" s="447"/>
      <c r="C35" s="448"/>
      <c r="D35" s="164">
        <v>164013965</v>
      </c>
      <c r="E35" s="164">
        <v>5465842</v>
      </c>
      <c r="F35" s="164">
        <f>D35+E35</f>
        <v>169479807</v>
      </c>
      <c r="G35" s="164">
        <v>169479807</v>
      </c>
      <c r="H35" s="164">
        <v>163122532</v>
      </c>
      <c r="I35" s="164">
        <f>H35-D35</f>
        <v>-891433</v>
      </c>
      <c r="K35" s="163"/>
    </row>
    <row r="36" spans="1:11" ht="15" customHeight="1">
      <c r="A36" s="446" t="s">
        <v>270</v>
      </c>
      <c r="B36" s="447"/>
      <c r="C36" s="448"/>
      <c r="D36" s="164">
        <f t="shared" ref="D36:I36" si="2">D37</f>
        <v>0</v>
      </c>
      <c r="E36" s="164">
        <f t="shared" si="2"/>
        <v>5102450</v>
      </c>
      <c r="F36" s="164">
        <f t="shared" si="2"/>
        <v>5102450</v>
      </c>
      <c r="G36" s="164">
        <f t="shared" si="2"/>
        <v>5102450</v>
      </c>
      <c r="H36" s="164">
        <f t="shared" si="2"/>
        <v>4790450</v>
      </c>
      <c r="I36" s="164">
        <f t="shared" si="2"/>
        <v>4790450</v>
      </c>
      <c r="K36" s="163"/>
    </row>
    <row r="37" spans="1:11" ht="15" customHeight="1">
      <c r="A37" s="144"/>
      <c r="B37" s="439" t="s">
        <v>271</v>
      </c>
      <c r="C37" s="440"/>
      <c r="D37" s="166">
        <v>0</v>
      </c>
      <c r="E37" s="166">
        <v>5102450</v>
      </c>
      <c r="F37" s="166">
        <v>5102450</v>
      </c>
      <c r="G37" s="166">
        <v>5102450</v>
      </c>
      <c r="H37" s="166">
        <v>4790450</v>
      </c>
      <c r="I37" s="166">
        <f>H37-D37</f>
        <v>4790450</v>
      </c>
      <c r="K37" s="163"/>
    </row>
    <row r="38" spans="1:11" ht="15" customHeight="1">
      <c r="A38" s="446" t="s">
        <v>272</v>
      </c>
      <c r="B38" s="447"/>
      <c r="C38" s="448"/>
      <c r="D38" s="164">
        <f t="shared" ref="D38:I38" si="3">D39+D40</f>
        <v>0</v>
      </c>
      <c r="E38" s="164">
        <f t="shared" si="3"/>
        <v>0</v>
      </c>
      <c r="F38" s="164">
        <f t="shared" si="3"/>
        <v>0</v>
      </c>
      <c r="G38" s="164">
        <f t="shared" si="3"/>
        <v>0</v>
      </c>
      <c r="H38" s="164">
        <f t="shared" si="3"/>
        <v>0</v>
      </c>
      <c r="I38" s="164">
        <f t="shared" si="3"/>
        <v>0</v>
      </c>
      <c r="K38" s="163"/>
    </row>
    <row r="39" spans="1:11" ht="15" customHeight="1">
      <c r="A39" s="438" t="s">
        <v>273</v>
      </c>
      <c r="B39" s="439"/>
      <c r="C39" s="440"/>
      <c r="D39" s="166">
        <v>0</v>
      </c>
      <c r="E39" s="166">
        <v>0</v>
      </c>
      <c r="F39" s="166">
        <v>0</v>
      </c>
      <c r="G39" s="166">
        <v>0</v>
      </c>
      <c r="H39" s="166">
        <v>0</v>
      </c>
      <c r="I39" s="166">
        <v>0</v>
      </c>
      <c r="K39" s="163"/>
    </row>
    <row r="40" spans="1:11" ht="15" customHeight="1">
      <c r="A40" s="438" t="s">
        <v>274</v>
      </c>
      <c r="B40" s="439"/>
      <c r="C40" s="440"/>
      <c r="D40" s="166">
        <v>0</v>
      </c>
      <c r="E40" s="166">
        <v>0</v>
      </c>
      <c r="F40" s="166">
        <v>0</v>
      </c>
      <c r="G40" s="166">
        <v>0</v>
      </c>
      <c r="H40" s="166">
        <v>0</v>
      </c>
      <c r="I40" s="166">
        <v>0</v>
      </c>
      <c r="K40" s="163"/>
    </row>
    <row r="41" spans="1:11" ht="15" customHeight="1">
      <c r="A41" s="144"/>
      <c r="B41" s="167"/>
      <c r="C41" s="168"/>
      <c r="D41" s="164"/>
      <c r="E41" s="164"/>
      <c r="F41" s="164"/>
      <c r="G41" s="164"/>
      <c r="H41" s="164"/>
      <c r="I41" s="164"/>
      <c r="K41" s="163"/>
    </row>
    <row r="42" spans="1:11" ht="15" customHeight="1">
      <c r="A42" s="441" t="s">
        <v>275</v>
      </c>
      <c r="B42" s="442"/>
      <c r="C42" s="443"/>
      <c r="D42" s="169">
        <f t="shared" ref="D42:I42" si="4">D10+D11+D12+D13+D14+D15+D16+D17+D29+D35+D36+D38</f>
        <v>185574996</v>
      </c>
      <c r="E42" s="169">
        <f t="shared" si="4"/>
        <v>13847913</v>
      </c>
      <c r="F42" s="169">
        <f t="shared" si="4"/>
        <v>199422909</v>
      </c>
      <c r="G42" s="169">
        <f t="shared" si="4"/>
        <v>199422909</v>
      </c>
      <c r="H42" s="170">
        <f t="shared" si="4"/>
        <v>191852269</v>
      </c>
      <c r="I42" s="169">
        <f t="shared" si="4"/>
        <v>6277273</v>
      </c>
      <c r="K42" s="163"/>
    </row>
    <row r="43" spans="1:11" ht="15" customHeight="1">
      <c r="A43" s="444" t="s">
        <v>276</v>
      </c>
      <c r="B43" s="445"/>
      <c r="C43" s="445"/>
      <c r="D43" s="171"/>
      <c r="E43" s="172"/>
      <c r="F43" s="172"/>
      <c r="G43" s="172"/>
      <c r="H43" s="173"/>
      <c r="I43" s="174"/>
      <c r="K43" s="163"/>
    </row>
    <row r="44" spans="1:11" ht="12" customHeight="1">
      <c r="A44" s="175"/>
      <c r="B44" s="176"/>
      <c r="C44" s="175"/>
    </row>
    <row r="45" spans="1:11">
      <c r="B45" s="163"/>
    </row>
    <row r="46" spans="1:11" ht="12" customHeight="1">
      <c r="B46" s="163"/>
    </row>
    <row r="47" spans="1:11" ht="12" customHeight="1">
      <c r="B47" s="163"/>
    </row>
    <row r="48" spans="1:11" ht="12" customHeight="1">
      <c r="B48" s="163"/>
    </row>
    <row r="49" spans="2:3" ht="12" customHeight="1">
      <c r="B49" s="177"/>
    </row>
    <row r="50" spans="2:3" ht="12" customHeight="1"/>
    <row r="51" spans="2:3" ht="12" customHeight="1"/>
    <row r="52" spans="2:3" ht="12" customHeight="1"/>
    <row r="53" spans="2:3" ht="12" customHeight="1"/>
    <row r="54" spans="2:3" ht="12" customHeight="1"/>
    <row r="55" spans="2:3" ht="12" customHeight="1"/>
    <row r="56" spans="2:3" ht="12" customHeight="1"/>
    <row r="57" spans="2:3" ht="12" customHeight="1"/>
    <row r="58" spans="2:3" ht="12" customHeight="1">
      <c r="C58" s="156" t="s">
        <v>277</v>
      </c>
    </row>
    <row r="59" spans="2:3" ht="12" customHeight="1"/>
    <row r="60" spans="2:3" ht="12" customHeight="1"/>
    <row r="61" spans="2:3" ht="12" customHeight="1"/>
    <row r="62" spans="2:3" ht="12" customHeight="1"/>
    <row r="63" spans="2:3" ht="12" customHeight="1"/>
    <row r="64" spans="2:3" ht="12" customHeight="1"/>
    <row r="65" spans="1:9" s="178" customFormat="1" ht="12" customHeight="1">
      <c r="A65" s="156"/>
      <c r="B65" s="156"/>
      <c r="C65" s="156"/>
      <c r="D65" s="156"/>
      <c r="E65" s="156"/>
      <c r="F65" s="156"/>
      <c r="G65" s="156"/>
      <c r="H65" s="156"/>
      <c r="I65" s="156"/>
    </row>
    <row r="66" spans="1:9" ht="12" customHeight="1"/>
    <row r="67" spans="1:9" ht="12" customHeight="1"/>
    <row r="68" spans="1:9" ht="12" customHeight="1"/>
    <row r="69" spans="1:9" ht="12" customHeight="1"/>
    <row r="71" spans="1:9" ht="5.0999999999999996" customHeight="1"/>
    <row r="72" spans="1:9" ht="6" customHeight="1"/>
  </sheetData>
  <mergeCells count="41">
    <mergeCell ref="A1:I1"/>
    <mergeCell ref="A2:I2"/>
    <mergeCell ref="A3:I3"/>
    <mergeCell ref="A4:I4"/>
    <mergeCell ref="A6:C8"/>
    <mergeCell ref="D6:H6"/>
    <mergeCell ref="I6:I7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A29:C29"/>
    <mergeCell ref="A30:C30"/>
    <mergeCell ref="A31:C31"/>
    <mergeCell ref="A32:C32"/>
    <mergeCell ref="A39:C39"/>
    <mergeCell ref="A40:C40"/>
    <mergeCell ref="A42:C42"/>
    <mergeCell ref="A43:C43"/>
    <mergeCell ref="A33:C33"/>
    <mergeCell ref="A34:C34"/>
    <mergeCell ref="A35:C35"/>
    <mergeCell ref="A36:C36"/>
    <mergeCell ref="B37:C37"/>
    <mergeCell ref="A38:C38"/>
  </mergeCells>
  <pageMargins left="0.70866141732283472" right="0.70866141732283472" top="0.74803149606299213" bottom="0.74803149606299213" header="0.31496062992125984" footer="0.31496062992125984"/>
  <pageSetup scale="75" orientation="landscape" horizontalDpi="4294967293" vertic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>
      <selection sqref="A1:IV65536"/>
    </sheetView>
  </sheetViews>
  <sheetFormatPr baseColWidth="10" defaultRowHeight="11.25"/>
  <cols>
    <col min="1" max="1" width="3.7109375" style="156" customWidth="1"/>
    <col min="2" max="2" width="30.7109375" style="156" customWidth="1"/>
    <col min="3" max="3" width="39" style="156" customWidth="1"/>
    <col min="4" max="9" width="15.7109375" style="156" customWidth="1"/>
    <col min="10" max="10" width="11.42578125" style="156"/>
    <col min="11" max="11" width="11.7109375" style="156" bestFit="1" customWidth="1"/>
    <col min="12" max="16384" width="11.42578125" style="156"/>
  </cols>
  <sheetData>
    <row r="1" spans="1:11" ht="18" customHeight="1">
      <c r="A1" s="450" t="s">
        <v>116</v>
      </c>
      <c r="B1" s="451"/>
      <c r="C1" s="451"/>
      <c r="D1" s="451"/>
      <c r="E1" s="451"/>
      <c r="F1" s="451"/>
      <c r="G1" s="451"/>
      <c r="H1" s="451"/>
      <c r="I1" s="452"/>
    </row>
    <row r="2" spans="1:11" ht="18" customHeight="1">
      <c r="A2" s="453" t="s">
        <v>278</v>
      </c>
      <c r="B2" s="420"/>
      <c r="C2" s="420"/>
      <c r="D2" s="420"/>
      <c r="E2" s="420"/>
      <c r="F2" s="420"/>
      <c r="G2" s="420"/>
      <c r="H2" s="420"/>
      <c r="I2" s="454"/>
    </row>
    <row r="3" spans="1:11" ht="18" customHeight="1">
      <c r="A3" s="453" t="s">
        <v>230</v>
      </c>
      <c r="B3" s="420"/>
      <c r="C3" s="420"/>
      <c r="D3" s="420"/>
      <c r="E3" s="420"/>
      <c r="F3" s="420"/>
      <c r="G3" s="420"/>
      <c r="H3" s="420"/>
      <c r="I3" s="454"/>
    </row>
    <row r="4" spans="1:11" ht="18" customHeight="1">
      <c r="A4" s="453" t="s">
        <v>183</v>
      </c>
      <c r="B4" s="420"/>
      <c r="C4" s="420"/>
      <c r="D4" s="420"/>
      <c r="E4" s="420"/>
      <c r="F4" s="420"/>
      <c r="G4" s="420"/>
      <c r="H4" s="420"/>
      <c r="I4" s="454"/>
    </row>
    <row r="5" spans="1:11" s="127" customFormat="1" ht="9.9499999999999993" customHeight="1">
      <c r="A5" s="157"/>
      <c r="B5" s="157"/>
      <c r="C5" s="157"/>
      <c r="E5" s="158"/>
      <c r="F5" s="158"/>
      <c r="G5" s="158"/>
      <c r="H5" s="158"/>
      <c r="I5" s="158"/>
    </row>
    <row r="6" spans="1:11" ht="12" customHeight="1">
      <c r="A6" s="458" t="s">
        <v>184</v>
      </c>
      <c r="B6" s="458"/>
      <c r="C6" s="458"/>
      <c r="D6" s="458" t="s">
        <v>231</v>
      </c>
      <c r="E6" s="458"/>
      <c r="F6" s="458"/>
      <c r="G6" s="458"/>
      <c r="H6" s="458"/>
      <c r="I6" s="470" t="s">
        <v>232</v>
      </c>
    </row>
    <row r="7" spans="1:11" ht="22.5">
      <c r="A7" s="458"/>
      <c r="B7" s="458"/>
      <c r="C7" s="458"/>
      <c r="D7" s="159" t="s">
        <v>233</v>
      </c>
      <c r="E7" s="160" t="s">
        <v>234</v>
      </c>
      <c r="F7" s="159" t="s">
        <v>235</v>
      </c>
      <c r="G7" s="159" t="s">
        <v>186</v>
      </c>
      <c r="H7" s="159" t="s">
        <v>236</v>
      </c>
      <c r="I7" s="471"/>
    </row>
    <row r="8" spans="1:11" ht="12" customHeight="1">
      <c r="A8" s="458"/>
      <c r="B8" s="458"/>
      <c r="C8" s="458"/>
      <c r="D8" s="159" t="s">
        <v>237</v>
      </c>
      <c r="E8" s="159" t="s">
        <v>238</v>
      </c>
      <c r="F8" s="159" t="s">
        <v>239</v>
      </c>
      <c r="G8" s="159" t="s">
        <v>240</v>
      </c>
      <c r="H8" s="159" t="s">
        <v>241</v>
      </c>
      <c r="I8" s="159" t="s">
        <v>242</v>
      </c>
    </row>
    <row r="9" spans="1:11" ht="15" customHeight="1">
      <c r="A9" s="446" t="s">
        <v>279</v>
      </c>
      <c r="B9" s="447"/>
      <c r="C9" s="448"/>
      <c r="D9" s="164"/>
      <c r="E9" s="164"/>
      <c r="F9" s="164"/>
      <c r="G9" s="164"/>
      <c r="H9" s="164"/>
      <c r="I9" s="164"/>
      <c r="K9" s="163"/>
    </row>
    <row r="10" spans="1:11" ht="15" customHeight="1">
      <c r="A10" s="446" t="s">
        <v>280</v>
      </c>
      <c r="B10" s="447"/>
      <c r="C10" s="448"/>
      <c r="D10" s="164">
        <f t="shared" ref="D10:I10" si="0">D11+D12+D13+D14+D15+D16+D17+D18</f>
        <v>0</v>
      </c>
      <c r="E10" s="164">
        <f t="shared" si="0"/>
        <v>0</v>
      </c>
      <c r="F10" s="164">
        <f t="shared" si="0"/>
        <v>0</v>
      </c>
      <c r="G10" s="164">
        <f t="shared" si="0"/>
        <v>0</v>
      </c>
      <c r="H10" s="164">
        <f t="shared" si="0"/>
        <v>0</v>
      </c>
      <c r="I10" s="164">
        <f t="shared" si="0"/>
        <v>0</v>
      </c>
      <c r="K10" s="163"/>
    </row>
    <row r="11" spans="1:11" ht="15" customHeight="1">
      <c r="A11" s="438" t="s">
        <v>281</v>
      </c>
      <c r="B11" s="439"/>
      <c r="C11" s="440"/>
      <c r="D11" s="179">
        <v>0</v>
      </c>
      <c r="E11" s="179">
        <v>0</v>
      </c>
      <c r="F11" s="179">
        <v>0</v>
      </c>
      <c r="G11" s="179">
        <v>0</v>
      </c>
      <c r="H11" s="179">
        <v>0</v>
      </c>
      <c r="I11" s="179">
        <v>0</v>
      </c>
      <c r="K11" s="163"/>
    </row>
    <row r="12" spans="1:11" ht="15" customHeight="1">
      <c r="A12" s="438" t="s">
        <v>282</v>
      </c>
      <c r="B12" s="439"/>
      <c r="C12" s="440"/>
      <c r="D12" s="179">
        <v>0</v>
      </c>
      <c r="E12" s="179">
        <v>0</v>
      </c>
      <c r="F12" s="179">
        <v>0</v>
      </c>
      <c r="G12" s="179">
        <v>0</v>
      </c>
      <c r="H12" s="179">
        <v>0</v>
      </c>
      <c r="I12" s="179">
        <v>0</v>
      </c>
      <c r="K12" s="163"/>
    </row>
    <row r="13" spans="1:11" ht="15" customHeight="1">
      <c r="A13" s="438" t="s">
        <v>283</v>
      </c>
      <c r="B13" s="439"/>
      <c r="C13" s="440"/>
      <c r="D13" s="179">
        <v>0</v>
      </c>
      <c r="E13" s="179">
        <v>0</v>
      </c>
      <c r="F13" s="179">
        <v>0</v>
      </c>
      <c r="G13" s="179">
        <v>0</v>
      </c>
      <c r="H13" s="179">
        <v>0</v>
      </c>
      <c r="I13" s="179">
        <v>0</v>
      </c>
      <c r="K13" s="163"/>
    </row>
    <row r="14" spans="1:11" ht="15" customHeight="1">
      <c r="A14" s="438" t="s">
        <v>284</v>
      </c>
      <c r="B14" s="439"/>
      <c r="C14" s="440"/>
      <c r="D14" s="179">
        <v>0</v>
      </c>
      <c r="E14" s="179">
        <v>0</v>
      </c>
      <c r="F14" s="179">
        <v>0</v>
      </c>
      <c r="G14" s="179">
        <v>0</v>
      </c>
      <c r="H14" s="179">
        <v>0</v>
      </c>
      <c r="I14" s="179">
        <v>0</v>
      </c>
      <c r="K14" s="163"/>
    </row>
    <row r="15" spans="1:11" ht="15" customHeight="1">
      <c r="A15" s="438" t="s">
        <v>285</v>
      </c>
      <c r="B15" s="439"/>
      <c r="C15" s="440"/>
      <c r="D15" s="179">
        <v>0</v>
      </c>
      <c r="E15" s="179">
        <v>0</v>
      </c>
      <c r="F15" s="179">
        <v>0</v>
      </c>
      <c r="G15" s="179">
        <v>0</v>
      </c>
      <c r="H15" s="179">
        <v>0</v>
      </c>
      <c r="I15" s="179">
        <v>0</v>
      </c>
      <c r="K15" s="163"/>
    </row>
    <row r="16" spans="1:11" ht="15" customHeight="1">
      <c r="A16" s="438" t="s">
        <v>286</v>
      </c>
      <c r="B16" s="439"/>
      <c r="C16" s="440"/>
      <c r="D16" s="179">
        <v>0</v>
      </c>
      <c r="E16" s="179">
        <v>0</v>
      </c>
      <c r="F16" s="179">
        <v>0</v>
      </c>
      <c r="G16" s="179">
        <v>0</v>
      </c>
      <c r="H16" s="179">
        <v>0</v>
      </c>
      <c r="I16" s="179">
        <v>0</v>
      </c>
      <c r="K16" s="163"/>
    </row>
    <row r="17" spans="1:11" ht="15" customHeight="1">
      <c r="A17" s="438" t="s">
        <v>287</v>
      </c>
      <c r="B17" s="439"/>
      <c r="C17" s="440"/>
      <c r="D17" s="179">
        <v>0</v>
      </c>
      <c r="E17" s="179">
        <v>0</v>
      </c>
      <c r="F17" s="179">
        <v>0</v>
      </c>
      <c r="G17" s="179">
        <v>0</v>
      </c>
      <c r="H17" s="179">
        <v>0</v>
      </c>
      <c r="I17" s="179">
        <v>0</v>
      </c>
      <c r="K17" s="163"/>
    </row>
    <row r="18" spans="1:11" ht="15" customHeight="1">
      <c r="A18" s="438" t="s">
        <v>288</v>
      </c>
      <c r="B18" s="439"/>
      <c r="C18" s="440"/>
      <c r="D18" s="179">
        <v>0</v>
      </c>
      <c r="E18" s="179">
        <v>0</v>
      </c>
      <c r="F18" s="179">
        <v>0</v>
      </c>
      <c r="G18" s="179">
        <v>0</v>
      </c>
      <c r="H18" s="179">
        <v>0</v>
      </c>
      <c r="I18" s="179">
        <v>0</v>
      </c>
      <c r="K18" s="163"/>
    </row>
    <row r="19" spans="1:11" ht="15" customHeight="1">
      <c r="A19" s="446" t="s">
        <v>289</v>
      </c>
      <c r="B19" s="447"/>
      <c r="C19" s="448"/>
      <c r="D19" s="164">
        <f t="shared" ref="D19:I19" si="1">D20+D21+D22+D23</f>
        <v>0</v>
      </c>
      <c r="E19" s="164">
        <f t="shared" si="1"/>
        <v>0</v>
      </c>
      <c r="F19" s="164">
        <f t="shared" si="1"/>
        <v>0</v>
      </c>
      <c r="G19" s="164">
        <f t="shared" si="1"/>
        <v>0</v>
      </c>
      <c r="H19" s="164">
        <f t="shared" si="1"/>
        <v>0</v>
      </c>
      <c r="I19" s="164">
        <f t="shared" si="1"/>
        <v>0</v>
      </c>
      <c r="K19" s="163"/>
    </row>
    <row r="20" spans="1:11" ht="15" customHeight="1">
      <c r="A20" s="165"/>
      <c r="B20" s="439" t="s">
        <v>290</v>
      </c>
      <c r="C20" s="440"/>
      <c r="D20" s="179">
        <v>0</v>
      </c>
      <c r="E20" s="179">
        <v>0</v>
      </c>
      <c r="F20" s="179">
        <v>0</v>
      </c>
      <c r="G20" s="179">
        <v>0</v>
      </c>
      <c r="H20" s="179">
        <v>0</v>
      </c>
      <c r="I20" s="179">
        <v>0</v>
      </c>
      <c r="K20" s="163"/>
    </row>
    <row r="21" spans="1:11" ht="15" customHeight="1">
      <c r="A21" s="165"/>
      <c r="B21" s="439" t="s">
        <v>291</v>
      </c>
      <c r="C21" s="440"/>
      <c r="D21" s="179">
        <v>0</v>
      </c>
      <c r="E21" s="179">
        <v>0</v>
      </c>
      <c r="F21" s="179">
        <v>0</v>
      </c>
      <c r="G21" s="179">
        <v>0</v>
      </c>
      <c r="H21" s="179">
        <v>0</v>
      </c>
      <c r="I21" s="179">
        <v>0</v>
      </c>
      <c r="K21" s="163"/>
    </row>
    <row r="22" spans="1:11" ht="15" customHeight="1">
      <c r="A22" s="165"/>
      <c r="B22" s="439" t="s">
        <v>292</v>
      </c>
      <c r="C22" s="440"/>
      <c r="D22" s="179">
        <v>0</v>
      </c>
      <c r="E22" s="179">
        <v>0</v>
      </c>
      <c r="F22" s="179">
        <v>0</v>
      </c>
      <c r="G22" s="179">
        <v>0</v>
      </c>
      <c r="H22" s="179">
        <v>0</v>
      </c>
      <c r="I22" s="179">
        <v>0</v>
      </c>
      <c r="K22" s="163"/>
    </row>
    <row r="23" spans="1:11" ht="15" customHeight="1">
      <c r="A23" s="165"/>
      <c r="B23" s="439" t="s">
        <v>293</v>
      </c>
      <c r="C23" s="440"/>
      <c r="D23" s="179">
        <v>0</v>
      </c>
      <c r="E23" s="179">
        <v>0</v>
      </c>
      <c r="F23" s="179">
        <v>0</v>
      </c>
      <c r="G23" s="179">
        <v>0</v>
      </c>
      <c r="H23" s="179">
        <v>0</v>
      </c>
      <c r="I23" s="179">
        <v>0</v>
      </c>
      <c r="K23" s="163"/>
    </row>
    <row r="24" spans="1:11" ht="15" customHeight="1">
      <c r="A24" s="446" t="s">
        <v>294</v>
      </c>
      <c r="B24" s="447"/>
      <c r="C24" s="448"/>
      <c r="D24" s="164">
        <f t="shared" ref="D24:I24" si="2">D25+D26</f>
        <v>0</v>
      </c>
      <c r="E24" s="164">
        <f t="shared" si="2"/>
        <v>0</v>
      </c>
      <c r="F24" s="164">
        <f t="shared" si="2"/>
        <v>0</v>
      </c>
      <c r="G24" s="164">
        <f t="shared" si="2"/>
        <v>0</v>
      </c>
      <c r="H24" s="164">
        <f t="shared" si="2"/>
        <v>0</v>
      </c>
      <c r="I24" s="164">
        <f t="shared" si="2"/>
        <v>0</v>
      </c>
      <c r="K24" s="163"/>
    </row>
    <row r="25" spans="1:11" ht="15" customHeight="1">
      <c r="A25" s="165"/>
      <c r="B25" s="439" t="s">
        <v>295</v>
      </c>
      <c r="C25" s="440"/>
      <c r="D25" s="179">
        <v>0</v>
      </c>
      <c r="E25" s="179">
        <v>0</v>
      </c>
      <c r="F25" s="179">
        <v>0</v>
      </c>
      <c r="G25" s="179">
        <v>0</v>
      </c>
      <c r="H25" s="179">
        <v>0</v>
      </c>
      <c r="I25" s="179">
        <v>0</v>
      </c>
      <c r="K25" s="163"/>
    </row>
    <row r="26" spans="1:11" ht="15" customHeight="1">
      <c r="A26" s="165"/>
      <c r="B26" s="439" t="s">
        <v>296</v>
      </c>
      <c r="C26" s="440"/>
      <c r="D26" s="179">
        <v>0</v>
      </c>
      <c r="E26" s="179">
        <v>0</v>
      </c>
      <c r="F26" s="179">
        <v>0</v>
      </c>
      <c r="G26" s="179">
        <v>0</v>
      </c>
      <c r="H26" s="179">
        <v>0</v>
      </c>
      <c r="I26" s="179">
        <v>0</v>
      </c>
      <c r="K26" s="163"/>
    </row>
    <row r="27" spans="1:11" ht="15" customHeight="1">
      <c r="A27" s="446" t="s">
        <v>297</v>
      </c>
      <c r="B27" s="447"/>
      <c r="C27" s="448"/>
      <c r="D27" s="180">
        <v>0</v>
      </c>
      <c r="E27" s="180">
        <v>0</v>
      </c>
      <c r="F27" s="180">
        <v>0</v>
      </c>
      <c r="G27" s="180">
        <v>0</v>
      </c>
      <c r="H27" s="180">
        <v>0</v>
      </c>
      <c r="I27" s="180">
        <v>0</v>
      </c>
      <c r="K27" s="163"/>
    </row>
    <row r="28" spans="1:11" ht="15" customHeight="1">
      <c r="A28" s="446" t="s">
        <v>298</v>
      </c>
      <c r="B28" s="447"/>
      <c r="C28" s="448"/>
      <c r="D28" s="180">
        <v>0</v>
      </c>
      <c r="E28" s="180">
        <v>0</v>
      </c>
      <c r="F28" s="180">
        <v>0</v>
      </c>
      <c r="G28" s="180">
        <v>0</v>
      </c>
      <c r="H28" s="180">
        <v>0</v>
      </c>
      <c r="I28" s="180">
        <v>0</v>
      </c>
      <c r="K28" s="163"/>
    </row>
    <row r="29" spans="1:11" ht="15" customHeight="1">
      <c r="A29" s="144"/>
      <c r="B29" s="167"/>
      <c r="C29" s="168"/>
      <c r="D29" s="164"/>
      <c r="E29" s="164"/>
      <c r="F29" s="164"/>
      <c r="G29" s="164"/>
      <c r="H29" s="164"/>
      <c r="I29" s="164"/>
      <c r="K29" s="163"/>
    </row>
    <row r="30" spans="1:11" ht="15" customHeight="1">
      <c r="A30" s="446" t="s">
        <v>299</v>
      </c>
      <c r="B30" s="447"/>
      <c r="C30" s="448"/>
      <c r="D30" s="180">
        <f t="shared" ref="D30:I30" si="3">D10+D19+D24+D27+D28</f>
        <v>0</v>
      </c>
      <c r="E30" s="180">
        <f t="shared" si="3"/>
        <v>0</v>
      </c>
      <c r="F30" s="180">
        <f t="shared" si="3"/>
        <v>0</v>
      </c>
      <c r="G30" s="180">
        <f t="shared" si="3"/>
        <v>0</v>
      </c>
      <c r="H30" s="180">
        <f t="shared" si="3"/>
        <v>0</v>
      </c>
      <c r="I30" s="180">
        <f t="shared" si="3"/>
        <v>0</v>
      </c>
      <c r="K30" s="163"/>
    </row>
    <row r="31" spans="1:11" ht="15" customHeight="1">
      <c r="A31" s="446"/>
      <c r="B31" s="447"/>
      <c r="C31" s="448"/>
      <c r="D31" s="164"/>
      <c r="E31" s="164"/>
      <c r="F31" s="164"/>
      <c r="G31" s="164"/>
      <c r="H31" s="164"/>
      <c r="I31" s="164"/>
      <c r="K31" s="163"/>
    </row>
    <row r="32" spans="1:11" ht="15" customHeight="1">
      <c r="A32" s="446" t="s">
        <v>300</v>
      </c>
      <c r="B32" s="447"/>
      <c r="C32" s="448"/>
      <c r="D32" s="164">
        <f t="shared" ref="D32:I32" si="4">D33</f>
        <v>0</v>
      </c>
      <c r="E32" s="164">
        <f t="shared" si="4"/>
        <v>0</v>
      </c>
      <c r="F32" s="164">
        <f t="shared" si="4"/>
        <v>0</v>
      </c>
      <c r="G32" s="164">
        <f t="shared" si="4"/>
        <v>4295</v>
      </c>
      <c r="H32" s="164">
        <f t="shared" si="4"/>
        <v>4295</v>
      </c>
      <c r="I32" s="164">
        <f t="shared" si="4"/>
        <v>4295</v>
      </c>
      <c r="K32" s="163"/>
    </row>
    <row r="33" spans="1:11" ht="15" customHeight="1">
      <c r="A33" s="446" t="s">
        <v>301</v>
      </c>
      <c r="B33" s="447"/>
      <c r="C33" s="448"/>
      <c r="D33" s="180">
        <v>0</v>
      </c>
      <c r="E33" s="180">
        <v>0</v>
      </c>
      <c r="F33" s="180">
        <v>0</v>
      </c>
      <c r="G33" s="180">
        <v>4295</v>
      </c>
      <c r="H33" s="180">
        <v>4295</v>
      </c>
      <c r="I33" s="180">
        <f>H33-D33</f>
        <v>4295</v>
      </c>
      <c r="K33" s="163"/>
    </row>
    <row r="34" spans="1:11" ht="15" customHeight="1">
      <c r="A34" s="438"/>
      <c r="B34" s="439"/>
      <c r="C34" s="440"/>
      <c r="D34" s="164"/>
      <c r="E34" s="164"/>
      <c r="F34" s="164"/>
      <c r="G34" s="164"/>
      <c r="H34" s="164"/>
      <c r="I34" s="164"/>
      <c r="K34" s="163"/>
    </row>
    <row r="35" spans="1:11" ht="15" customHeight="1">
      <c r="A35" s="429" t="s">
        <v>302</v>
      </c>
      <c r="B35" s="463"/>
      <c r="C35" s="430"/>
      <c r="D35" s="181">
        <f>'[1]EAID (1)'!D42+'[1]EAID (2)'!D30+'[1]EAID (2)'!D32</f>
        <v>185574996</v>
      </c>
      <c r="E35" s="181">
        <f>'[1]EAID (1)'!E42+'[1]EAID (2)'!E30+'[1]EAID (2)'!E32</f>
        <v>13847913</v>
      </c>
      <c r="F35" s="181">
        <f>'[1]EAID (1)'!F42+'[1]EAID (2)'!F30+'[1]EAID (2)'!F32</f>
        <v>199422909</v>
      </c>
      <c r="G35" s="181">
        <f>'[1]EAID (1)'!G42+'[1]EAID (2)'!G30+'[1]EAID (2)'!G32</f>
        <v>199427204</v>
      </c>
      <c r="H35" s="181">
        <f>'[1]EAID (1)'!H42+'[1]EAID (2)'!H30+'[1]EAID (2)'!H32</f>
        <v>191856564</v>
      </c>
      <c r="I35" s="181">
        <f>'[1]EAID (1)'!I42+'[1]EAID (2)'!I30+'[1]EAID (2)'!I32</f>
        <v>6281568</v>
      </c>
      <c r="K35" s="163"/>
    </row>
    <row r="36" spans="1:11" ht="15" customHeight="1">
      <c r="A36" s="144"/>
      <c r="B36" s="167"/>
      <c r="C36" s="168"/>
      <c r="D36" s="164"/>
      <c r="E36" s="164"/>
      <c r="F36" s="164"/>
      <c r="G36" s="164"/>
      <c r="H36" s="164"/>
      <c r="I36" s="164"/>
      <c r="K36" s="163"/>
    </row>
    <row r="37" spans="1:11" ht="15" customHeight="1">
      <c r="A37" s="446" t="s">
        <v>303</v>
      </c>
      <c r="B37" s="447"/>
      <c r="C37" s="448"/>
      <c r="D37" s="164"/>
      <c r="E37" s="164"/>
      <c r="F37" s="164"/>
      <c r="G37" s="164"/>
      <c r="H37" s="164"/>
      <c r="I37" s="164"/>
      <c r="K37" s="163"/>
    </row>
    <row r="38" spans="1:11" ht="15" customHeight="1">
      <c r="A38" s="464" t="s">
        <v>304</v>
      </c>
      <c r="B38" s="465"/>
      <c r="C38" s="466"/>
      <c r="D38" s="180"/>
      <c r="E38" s="180"/>
      <c r="F38" s="180"/>
      <c r="G38" s="180"/>
      <c r="H38" s="180"/>
      <c r="I38" s="180"/>
      <c r="K38" s="163"/>
    </row>
    <row r="39" spans="1:11" ht="22.5" customHeight="1">
      <c r="A39" s="464" t="s">
        <v>305</v>
      </c>
      <c r="B39" s="465"/>
      <c r="C39" s="466"/>
      <c r="D39" s="180"/>
      <c r="E39" s="180"/>
      <c r="F39" s="180"/>
      <c r="G39" s="180"/>
      <c r="H39" s="180"/>
      <c r="I39" s="180"/>
      <c r="K39" s="163"/>
    </row>
    <row r="40" spans="1:11" ht="15" customHeight="1">
      <c r="A40" s="467" t="s">
        <v>306</v>
      </c>
      <c r="B40" s="468"/>
      <c r="C40" s="469"/>
      <c r="D40" s="180"/>
      <c r="E40" s="180"/>
      <c r="F40" s="180"/>
      <c r="G40" s="180"/>
      <c r="H40" s="180"/>
      <c r="I40" s="180"/>
      <c r="K40" s="163"/>
    </row>
    <row r="41" spans="1:11" ht="12" customHeight="1">
      <c r="A41" s="460"/>
      <c r="B41" s="461"/>
      <c r="C41" s="462"/>
      <c r="D41" s="182"/>
      <c r="E41" s="182"/>
      <c r="F41" s="182"/>
      <c r="G41" s="182"/>
      <c r="H41" s="182"/>
      <c r="I41" s="182"/>
      <c r="K41" s="163"/>
    </row>
    <row r="42" spans="1:11" ht="12" customHeight="1" thickBot="1">
      <c r="A42" s="183"/>
      <c r="B42" s="183"/>
      <c r="C42" s="183"/>
      <c r="D42" s="184"/>
      <c r="E42" s="184"/>
      <c r="F42" s="184"/>
      <c r="G42" s="184"/>
      <c r="H42" s="184"/>
      <c r="I42" s="184"/>
      <c r="K42" s="163"/>
    </row>
    <row r="43" spans="1:11">
      <c r="A43" s="185"/>
      <c r="B43" s="186"/>
      <c r="C43" s="185"/>
      <c r="D43" s="185"/>
      <c r="E43" s="185"/>
      <c r="F43" s="185"/>
      <c r="G43" s="185"/>
      <c r="H43" s="185"/>
      <c r="I43" s="185"/>
    </row>
    <row r="44" spans="1:11" ht="12" customHeight="1">
      <c r="B44" s="163"/>
    </row>
    <row r="45" spans="1:11" ht="12" customHeight="1">
      <c r="B45" s="163"/>
    </row>
    <row r="46" spans="1:11" ht="12" customHeight="1">
      <c r="B46" s="163"/>
    </row>
    <row r="47" spans="1:11" ht="12" customHeight="1">
      <c r="B47" s="177"/>
    </row>
    <row r="48" spans="1:11" ht="12" customHeight="1"/>
    <row r="49" spans="1:9" ht="12" customHeight="1"/>
    <row r="50" spans="1:9" ht="12" customHeight="1"/>
    <row r="51" spans="1:9" ht="12" customHeight="1"/>
    <row r="52" spans="1:9" ht="12" customHeight="1"/>
    <row r="53" spans="1:9" ht="12" customHeight="1"/>
    <row r="54" spans="1:9" ht="12" customHeight="1"/>
    <row r="55" spans="1:9" ht="12" customHeight="1"/>
    <row r="56" spans="1:9" ht="12" customHeight="1">
      <c r="C56" s="156" t="s">
        <v>277</v>
      </c>
    </row>
    <row r="57" spans="1:9" ht="12" customHeight="1"/>
    <row r="58" spans="1:9" ht="12" customHeight="1"/>
    <row r="59" spans="1:9" ht="12" customHeight="1"/>
    <row r="60" spans="1:9" ht="12" customHeight="1"/>
    <row r="61" spans="1:9" ht="12" customHeight="1"/>
    <row r="62" spans="1:9" ht="12" customHeight="1"/>
    <row r="63" spans="1:9" s="178" customFormat="1" ht="12" customHeight="1">
      <c r="A63" s="156"/>
      <c r="B63" s="156"/>
      <c r="C63" s="156"/>
      <c r="D63" s="156"/>
      <c r="E63" s="156"/>
      <c r="F63" s="156"/>
      <c r="G63" s="156"/>
      <c r="H63" s="156"/>
      <c r="I63" s="156"/>
    </row>
    <row r="64" spans="1:9" ht="12" customHeight="1"/>
    <row r="65" ht="12" customHeight="1"/>
    <row r="66" ht="12" customHeight="1"/>
    <row r="67" ht="12" customHeight="1"/>
    <row r="69" ht="5.0999999999999996" customHeight="1"/>
    <row r="70" ht="6" customHeight="1"/>
  </sheetData>
  <mergeCells count="38">
    <mergeCell ref="A1:I1"/>
    <mergeCell ref="A2:I2"/>
    <mergeCell ref="A3:I3"/>
    <mergeCell ref="A4:I4"/>
    <mergeCell ref="A6:C8"/>
    <mergeCell ref="D6:H6"/>
    <mergeCell ref="I6:I7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B20:C20"/>
    <mergeCell ref="B21:C21"/>
    <mergeCell ref="B22:C22"/>
    <mergeCell ref="B23:C23"/>
    <mergeCell ref="A24:C24"/>
    <mergeCell ref="B25:C25"/>
    <mergeCell ref="B26:C26"/>
    <mergeCell ref="A27:C27"/>
    <mergeCell ref="A28:C28"/>
    <mergeCell ref="A30:C30"/>
    <mergeCell ref="A31:C31"/>
    <mergeCell ref="A32:C32"/>
    <mergeCell ref="A33:C33"/>
    <mergeCell ref="A41:C41"/>
    <mergeCell ref="A34:C34"/>
    <mergeCell ref="A35:C35"/>
    <mergeCell ref="A37:C37"/>
    <mergeCell ref="A38:C38"/>
    <mergeCell ref="A39:C39"/>
    <mergeCell ref="A40:C40"/>
  </mergeCells>
  <pageMargins left="0.70866141732283472" right="0.70866141732283472" top="0.74803149606299213" bottom="0.74803149606299213" header="0.31496062992125984" footer="0.31496062992125984"/>
  <pageSetup scale="70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selection activeCell="D18" sqref="D18"/>
    </sheetView>
  </sheetViews>
  <sheetFormatPr baseColWidth="10" defaultRowHeight="15"/>
  <cols>
    <col min="1" max="1" width="4.5703125" style="156" customWidth="1"/>
    <col min="2" max="2" width="57.28515625" style="156" customWidth="1"/>
    <col min="3" max="8" width="12.7109375" style="156" customWidth="1"/>
    <col min="9" max="16384" width="11.42578125" style="28"/>
  </cols>
  <sheetData>
    <row r="1" spans="1:8" ht="18" customHeight="1">
      <c r="A1" s="472" t="s">
        <v>116</v>
      </c>
      <c r="B1" s="473"/>
      <c r="C1" s="473"/>
      <c r="D1" s="473"/>
      <c r="E1" s="473"/>
      <c r="F1" s="473"/>
      <c r="G1" s="473"/>
      <c r="H1" s="474"/>
    </row>
    <row r="2" spans="1:8" ht="18" customHeight="1">
      <c r="A2" s="475" t="s">
        <v>307</v>
      </c>
      <c r="B2" s="420"/>
      <c r="C2" s="420"/>
      <c r="D2" s="420"/>
      <c r="E2" s="420"/>
      <c r="F2" s="420"/>
      <c r="G2" s="420"/>
      <c r="H2" s="476"/>
    </row>
    <row r="3" spans="1:8" ht="18" customHeight="1">
      <c r="A3" s="475" t="s">
        <v>308</v>
      </c>
      <c r="B3" s="420"/>
      <c r="C3" s="420"/>
      <c r="D3" s="420"/>
      <c r="E3" s="420"/>
      <c r="F3" s="420"/>
      <c r="G3" s="420"/>
      <c r="H3" s="476"/>
    </row>
    <row r="4" spans="1:8" s="151" customFormat="1" ht="18" customHeight="1" thickBot="1">
      <c r="A4" s="477" t="s">
        <v>309</v>
      </c>
      <c r="B4" s="477"/>
      <c r="C4" s="477"/>
      <c r="D4" s="477"/>
      <c r="E4" s="477"/>
      <c r="F4" s="477"/>
      <c r="G4" s="477"/>
      <c r="H4" s="477"/>
    </row>
    <row r="5" spans="1:8" ht="15.75" thickBot="1">
      <c r="A5" s="478" t="s">
        <v>201</v>
      </c>
      <c r="B5" s="478"/>
      <c r="C5" s="480" t="s">
        <v>310</v>
      </c>
      <c r="D5" s="480"/>
      <c r="E5" s="480"/>
      <c r="F5" s="480"/>
      <c r="G5" s="480"/>
      <c r="H5" s="480" t="s">
        <v>311</v>
      </c>
    </row>
    <row r="6" spans="1:8" ht="23.25" thickBot="1">
      <c r="A6" s="478"/>
      <c r="B6" s="478"/>
      <c r="C6" s="187" t="s">
        <v>202</v>
      </c>
      <c r="D6" s="187" t="s">
        <v>312</v>
      </c>
      <c r="E6" s="187" t="s">
        <v>235</v>
      </c>
      <c r="F6" s="187" t="s">
        <v>186</v>
      </c>
      <c r="G6" s="187" t="s">
        <v>203</v>
      </c>
      <c r="H6" s="480"/>
    </row>
    <row r="7" spans="1:8" ht="11.25" customHeight="1">
      <c r="A7" s="479"/>
      <c r="B7" s="479"/>
      <c r="C7" s="188">
        <v>1</v>
      </c>
      <c r="D7" s="188">
        <v>2</v>
      </c>
      <c r="E7" s="188" t="s">
        <v>313</v>
      </c>
      <c r="F7" s="188">
        <v>4</v>
      </c>
      <c r="G7" s="188">
        <v>5</v>
      </c>
      <c r="H7" s="188" t="s">
        <v>314</v>
      </c>
    </row>
    <row r="8" spans="1:8" ht="15" customHeight="1">
      <c r="A8" s="446" t="s">
        <v>315</v>
      </c>
      <c r="B8" s="447"/>
      <c r="C8" s="189">
        <f>+C9+C17+C27+'[2]EAPED NE COG (2)'!C10+'[2]EAPED NE COG (2)'!C20+'[2]EAPED NE COG (2)'!C30+'[2]EAPED NE COG (3)'!C9+'[2]EAPED NE COG (3)'!C17+'[2]EAPED NE COG (3)'!C21</f>
        <v>185574996</v>
      </c>
      <c r="D8" s="189">
        <f>+D9+D17+D27+'[2]EAPED NE COG (2)'!D10+'[2]EAPED NE COG (2)'!D20+'[2]EAPED NE COG (2)'!D30+'[2]EAPED NE COG (3)'!D9+'[2]EAPED NE COG (3)'!D17+'[2]EAPED NE COG (3)'!D21</f>
        <v>8745464</v>
      </c>
      <c r="E8" s="189">
        <f>+E9+E17+E27+'[2]EAPED NE COG (2)'!E10+'[2]EAPED NE COG (2)'!E20+'[2]EAPED NE COG (2)'!E30+'[2]EAPED NE COG (3)'!E9+'[2]EAPED NE COG (3)'!E17+'[2]EAPED NE COG (3)'!E21</f>
        <v>194320460</v>
      </c>
      <c r="F8" s="189">
        <f>+F9+F17+F27+'[2]EAPED NE COG (2)'!F10+'[2]EAPED NE COG (2)'!F20+'[2]EAPED NE COG (2)'!F30+'[2]EAPED NE COG (3)'!F9+'[2]EAPED NE COG (3)'!F17+'[2]EAPED NE COG (3)'!F21</f>
        <v>193632572</v>
      </c>
      <c r="G8" s="189">
        <f>+G9+G17+G27+'[2]EAPED NE COG (2)'!G10+'[2]EAPED NE COG (2)'!G20+'[2]EAPED NE COG (2)'!G30+'[2]EAPED NE COG (3)'!G9+'[2]EAPED NE COG (3)'!G17+'[2]EAPED NE COG (3)'!G21</f>
        <v>184522533</v>
      </c>
      <c r="H8" s="189">
        <f>+H9+H17+H27+'[2]EAPED NE COG (2)'!H10+'[2]EAPED NE COG (2)'!H20+'[2]EAPED NE COG (2)'!H30+'[2]EAPED NE COG (3)'!H9+'[2]EAPED NE COG (3)'!H17+'[2]EAPED NE COG (3)'!H21</f>
        <v>687888</v>
      </c>
    </row>
    <row r="9" spans="1:8" ht="15" customHeight="1">
      <c r="A9" s="446" t="s">
        <v>316</v>
      </c>
      <c r="B9" s="447"/>
      <c r="C9" s="189">
        <f t="shared" ref="C9:H9" si="0">SUM(C10:C16)</f>
        <v>51437933</v>
      </c>
      <c r="D9" s="189">
        <f t="shared" si="0"/>
        <v>1594804</v>
      </c>
      <c r="E9" s="189">
        <f t="shared" si="0"/>
        <v>53032737</v>
      </c>
      <c r="F9" s="189">
        <f t="shared" si="0"/>
        <v>52969769</v>
      </c>
      <c r="G9" s="189">
        <f t="shared" si="0"/>
        <v>51376643</v>
      </c>
      <c r="H9" s="189">
        <f t="shared" si="0"/>
        <v>62968</v>
      </c>
    </row>
    <row r="10" spans="1:8" ht="15" customHeight="1">
      <c r="A10" s="165"/>
      <c r="B10" s="190" t="s">
        <v>317</v>
      </c>
      <c r="C10" s="191">
        <v>11625274</v>
      </c>
      <c r="D10" s="191">
        <v>19312</v>
      </c>
      <c r="E10" s="191">
        <f>C10+D10</f>
        <v>11644586</v>
      </c>
      <c r="F10" s="191">
        <v>11608011</v>
      </c>
      <c r="G10" s="191">
        <v>11608011</v>
      </c>
      <c r="H10" s="191">
        <f>E10-F10</f>
        <v>36575</v>
      </c>
    </row>
    <row r="11" spans="1:8" ht="15" customHeight="1">
      <c r="A11" s="165"/>
      <c r="B11" s="190" t="s">
        <v>318</v>
      </c>
      <c r="C11" s="191">
        <v>5316203</v>
      </c>
      <c r="D11" s="191">
        <v>1608303</v>
      </c>
      <c r="E11" s="191">
        <f t="shared" ref="E11:E16" si="1">C11+D11</f>
        <v>6924506</v>
      </c>
      <c r="F11" s="191">
        <v>6924506</v>
      </c>
      <c r="G11" s="191">
        <v>6924506</v>
      </c>
      <c r="H11" s="191">
        <f t="shared" ref="H11:H16" si="2">E11-F11</f>
        <v>0</v>
      </c>
    </row>
    <row r="12" spans="1:8" ht="15" customHeight="1">
      <c r="A12" s="165"/>
      <c r="B12" s="190" t="s">
        <v>319</v>
      </c>
      <c r="C12" s="191">
        <v>3977921</v>
      </c>
      <c r="D12" s="191">
        <v>-65301</v>
      </c>
      <c r="E12" s="191">
        <f t="shared" si="1"/>
        <v>3912620</v>
      </c>
      <c r="F12" s="191">
        <v>3912620</v>
      </c>
      <c r="G12" s="191">
        <v>3908159</v>
      </c>
      <c r="H12" s="191">
        <f t="shared" si="2"/>
        <v>0</v>
      </c>
    </row>
    <row r="13" spans="1:8" ht="15" customHeight="1">
      <c r="A13" s="165"/>
      <c r="B13" s="190" t="s">
        <v>320</v>
      </c>
      <c r="C13" s="191">
        <v>15230513</v>
      </c>
      <c r="D13" s="191">
        <v>-1501914</v>
      </c>
      <c r="E13" s="191">
        <f t="shared" si="1"/>
        <v>13728599</v>
      </c>
      <c r="F13" s="191">
        <v>13703334</v>
      </c>
      <c r="G13" s="191">
        <v>12114669</v>
      </c>
      <c r="H13" s="191">
        <f t="shared" si="2"/>
        <v>25265</v>
      </c>
    </row>
    <row r="14" spans="1:8" ht="15" customHeight="1">
      <c r="A14" s="165"/>
      <c r="B14" s="190" t="s">
        <v>321</v>
      </c>
      <c r="C14" s="191">
        <v>13714747</v>
      </c>
      <c r="D14" s="191">
        <v>2688363</v>
      </c>
      <c r="E14" s="191">
        <f t="shared" si="1"/>
        <v>16403110</v>
      </c>
      <c r="F14" s="191">
        <v>16402228</v>
      </c>
      <c r="G14" s="191">
        <v>16402228</v>
      </c>
      <c r="H14" s="191">
        <f t="shared" si="2"/>
        <v>882</v>
      </c>
    </row>
    <row r="15" spans="1:8" ht="15" customHeight="1">
      <c r="A15" s="165"/>
      <c r="B15" s="190" t="s">
        <v>322</v>
      </c>
      <c r="C15" s="191">
        <v>0</v>
      </c>
      <c r="D15" s="191">
        <v>0</v>
      </c>
      <c r="E15" s="191">
        <v>0</v>
      </c>
      <c r="F15" s="191">
        <v>0</v>
      </c>
      <c r="G15" s="191">
        <v>0</v>
      </c>
      <c r="H15" s="191">
        <f t="shared" si="2"/>
        <v>0</v>
      </c>
    </row>
    <row r="16" spans="1:8" ht="15" customHeight="1">
      <c r="A16" s="165"/>
      <c r="B16" s="190" t="s">
        <v>323</v>
      </c>
      <c r="C16" s="191">
        <v>1573275</v>
      </c>
      <c r="D16" s="191">
        <v>-1153959</v>
      </c>
      <c r="E16" s="191">
        <f t="shared" si="1"/>
        <v>419316</v>
      </c>
      <c r="F16" s="191">
        <v>419070</v>
      </c>
      <c r="G16" s="191">
        <v>419070</v>
      </c>
      <c r="H16" s="191">
        <f t="shared" si="2"/>
        <v>246</v>
      </c>
    </row>
    <row r="17" spans="1:8" ht="15" customHeight="1">
      <c r="A17" s="446" t="s">
        <v>324</v>
      </c>
      <c r="B17" s="447"/>
      <c r="C17" s="189">
        <f t="shared" ref="C17:H17" si="3">SUM(C18:C26)</f>
        <v>19457890</v>
      </c>
      <c r="D17" s="189">
        <f t="shared" si="3"/>
        <v>3622283</v>
      </c>
      <c r="E17" s="189">
        <f t="shared" si="3"/>
        <v>23080173</v>
      </c>
      <c r="F17" s="189">
        <f t="shared" si="3"/>
        <v>23080173</v>
      </c>
      <c r="G17" s="189">
        <f t="shared" si="3"/>
        <v>22001337</v>
      </c>
      <c r="H17" s="189">
        <f t="shared" si="3"/>
        <v>0</v>
      </c>
    </row>
    <row r="18" spans="1:8" ht="15" customHeight="1">
      <c r="A18" s="165"/>
      <c r="B18" s="190" t="s">
        <v>325</v>
      </c>
      <c r="C18" s="191">
        <v>3502660</v>
      </c>
      <c r="D18" s="191">
        <v>-1542561</v>
      </c>
      <c r="E18" s="191">
        <f>C18+D18</f>
        <v>1960099</v>
      </c>
      <c r="F18" s="191">
        <v>1960099</v>
      </c>
      <c r="G18" s="191">
        <v>1590233</v>
      </c>
      <c r="H18" s="191">
        <f>E18-F18</f>
        <v>0</v>
      </c>
    </row>
    <row r="19" spans="1:8" ht="15" customHeight="1">
      <c r="A19" s="165"/>
      <c r="B19" s="190" t="s">
        <v>326</v>
      </c>
      <c r="C19" s="191">
        <v>1232000</v>
      </c>
      <c r="D19" s="191">
        <v>674853</v>
      </c>
      <c r="E19" s="191">
        <f t="shared" ref="E19:E26" si="4">C19+D19</f>
        <v>1906853</v>
      </c>
      <c r="F19" s="191">
        <v>1906853</v>
      </c>
      <c r="G19" s="191">
        <v>1789644</v>
      </c>
      <c r="H19" s="191">
        <f t="shared" ref="H19:H26" si="5">E19-F19</f>
        <v>0</v>
      </c>
    </row>
    <row r="20" spans="1:8" ht="15" customHeight="1">
      <c r="A20" s="165"/>
      <c r="B20" s="190" t="s">
        <v>327</v>
      </c>
      <c r="C20" s="191">
        <v>12800</v>
      </c>
      <c r="D20" s="191">
        <v>-12800</v>
      </c>
      <c r="E20" s="191">
        <f t="shared" si="4"/>
        <v>0</v>
      </c>
      <c r="F20" s="191">
        <v>0</v>
      </c>
      <c r="G20" s="191">
        <v>0</v>
      </c>
      <c r="H20" s="191">
        <f t="shared" si="5"/>
        <v>0</v>
      </c>
    </row>
    <row r="21" spans="1:8" ht="15" customHeight="1">
      <c r="A21" s="165"/>
      <c r="B21" s="190" t="s">
        <v>328</v>
      </c>
      <c r="C21" s="191">
        <v>990200</v>
      </c>
      <c r="D21" s="191">
        <v>1381143</v>
      </c>
      <c r="E21" s="191">
        <f t="shared" si="4"/>
        <v>2371343</v>
      </c>
      <c r="F21" s="191">
        <v>2371343</v>
      </c>
      <c r="G21" s="191">
        <v>2106324</v>
      </c>
      <c r="H21" s="191">
        <f t="shared" si="5"/>
        <v>0</v>
      </c>
    </row>
    <row r="22" spans="1:8" ht="15" customHeight="1">
      <c r="A22" s="165"/>
      <c r="B22" s="190" t="s">
        <v>329</v>
      </c>
      <c r="C22" s="191">
        <v>2414726</v>
      </c>
      <c r="D22" s="191">
        <v>869850</v>
      </c>
      <c r="E22" s="191">
        <f t="shared" si="4"/>
        <v>3284576</v>
      </c>
      <c r="F22" s="191">
        <v>3284576</v>
      </c>
      <c r="G22" s="191">
        <v>3200750</v>
      </c>
      <c r="H22" s="191">
        <f t="shared" si="5"/>
        <v>0</v>
      </c>
    </row>
    <row r="23" spans="1:8" ht="15" customHeight="1">
      <c r="A23" s="165"/>
      <c r="B23" s="190" t="s">
        <v>330</v>
      </c>
      <c r="C23" s="191">
        <v>2183000</v>
      </c>
      <c r="D23" s="191">
        <v>244790</v>
      </c>
      <c r="E23" s="191">
        <f t="shared" si="4"/>
        <v>2427790</v>
      </c>
      <c r="F23" s="191">
        <v>2427790</v>
      </c>
      <c r="G23" s="191">
        <v>2422736</v>
      </c>
      <c r="H23" s="191">
        <f t="shared" si="5"/>
        <v>0</v>
      </c>
    </row>
    <row r="24" spans="1:8" ht="15" customHeight="1">
      <c r="A24" s="165"/>
      <c r="B24" s="190" t="s">
        <v>331</v>
      </c>
      <c r="C24" s="191">
        <v>8809304</v>
      </c>
      <c r="D24" s="191">
        <v>1972096</v>
      </c>
      <c r="E24" s="191">
        <f t="shared" si="4"/>
        <v>10781400</v>
      </c>
      <c r="F24" s="191">
        <v>10781400</v>
      </c>
      <c r="G24" s="191">
        <v>10566518</v>
      </c>
      <c r="H24" s="191">
        <f t="shared" si="5"/>
        <v>0</v>
      </c>
    </row>
    <row r="25" spans="1:8" ht="15" customHeight="1">
      <c r="A25" s="165"/>
      <c r="B25" s="190" t="s">
        <v>332</v>
      </c>
      <c r="C25" s="191">
        <v>0</v>
      </c>
      <c r="D25" s="191">
        <v>0</v>
      </c>
      <c r="E25" s="191">
        <f t="shared" si="4"/>
        <v>0</v>
      </c>
      <c r="F25" s="191">
        <v>0</v>
      </c>
      <c r="G25" s="191">
        <v>0</v>
      </c>
      <c r="H25" s="191">
        <f t="shared" si="5"/>
        <v>0</v>
      </c>
    </row>
    <row r="26" spans="1:8" ht="15" customHeight="1">
      <c r="A26" s="165"/>
      <c r="B26" s="190" t="s">
        <v>333</v>
      </c>
      <c r="C26" s="191">
        <v>313200</v>
      </c>
      <c r="D26" s="191">
        <v>34912</v>
      </c>
      <c r="E26" s="191">
        <f t="shared" si="4"/>
        <v>348112</v>
      </c>
      <c r="F26" s="191">
        <v>348112</v>
      </c>
      <c r="G26" s="191">
        <v>325132</v>
      </c>
      <c r="H26" s="191">
        <f t="shared" si="5"/>
        <v>0</v>
      </c>
    </row>
    <row r="27" spans="1:8" ht="15" customHeight="1">
      <c r="A27" s="446" t="s">
        <v>334</v>
      </c>
      <c r="B27" s="447"/>
      <c r="C27" s="189">
        <f t="shared" ref="C27:H27" si="6">SUM(C28:C36)</f>
        <v>30523737</v>
      </c>
      <c r="D27" s="189">
        <f t="shared" si="6"/>
        <v>4178063</v>
      </c>
      <c r="E27" s="189">
        <f t="shared" si="6"/>
        <v>34701800</v>
      </c>
      <c r="F27" s="189">
        <f t="shared" si="6"/>
        <v>34702102</v>
      </c>
      <c r="G27" s="189">
        <f t="shared" si="6"/>
        <v>30062435</v>
      </c>
      <c r="H27" s="189">
        <f t="shared" si="6"/>
        <v>-302</v>
      </c>
    </row>
    <row r="28" spans="1:8" ht="15" customHeight="1">
      <c r="A28" s="165"/>
      <c r="B28" s="190" t="s">
        <v>335</v>
      </c>
      <c r="C28" s="191">
        <v>16258384</v>
      </c>
      <c r="D28" s="191">
        <v>-2682281</v>
      </c>
      <c r="E28" s="191">
        <f>C28+D28</f>
        <v>13576103</v>
      </c>
      <c r="F28" s="191">
        <v>13576103</v>
      </c>
      <c r="G28" s="191">
        <v>12668560</v>
      </c>
      <c r="H28" s="191">
        <f>E28-F28</f>
        <v>0</v>
      </c>
    </row>
    <row r="29" spans="1:8" ht="15" customHeight="1">
      <c r="A29" s="165"/>
      <c r="B29" s="190" t="s">
        <v>336</v>
      </c>
      <c r="C29" s="191">
        <v>882800</v>
      </c>
      <c r="D29" s="191">
        <v>-376443</v>
      </c>
      <c r="E29" s="191">
        <f t="shared" ref="E29:E36" si="7">C29+D29</f>
        <v>506357</v>
      </c>
      <c r="F29" s="191">
        <v>506357</v>
      </c>
      <c r="G29" s="191">
        <v>492008</v>
      </c>
      <c r="H29" s="191">
        <f t="shared" ref="H29:H36" si="8">E29-F29</f>
        <v>0</v>
      </c>
    </row>
    <row r="30" spans="1:8" ht="15" customHeight="1">
      <c r="A30" s="165"/>
      <c r="B30" s="190" t="s">
        <v>337</v>
      </c>
      <c r="C30" s="191">
        <v>501000</v>
      </c>
      <c r="D30" s="191">
        <v>1364780</v>
      </c>
      <c r="E30" s="191">
        <f t="shared" si="7"/>
        <v>1865780</v>
      </c>
      <c r="F30" s="191">
        <v>1865780</v>
      </c>
      <c r="G30" s="191">
        <v>1865780</v>
      </c>
      <c r="H30" s="191">
        <f t="shared" si="8"/>
        <v>0</v>
      </c>
    </row>
    <row r="31" spans="1:8" ht="15" customHeight="1">
      <c r="A31" s="165"/>
      <c r="B31" s="190" t="s">
        <v>338</v>
      </c>
      <c r="C31" s="191">
        <v>201960</v>
      </c>
      <c r="D31" s="191">
        <v>304213</v>
      </c>
      <c r="E31" s="191">
        <f t="shared" si="7"/>
        <v>506173</v>
      </c>
      <c r="F31" s="191">
        <v>506475</v>
      </c>
      <c r="G31" s="191">
        <v>499239</v>
      </c>
      <c r="H31" s="191">
        <f t="shared" si="8"/>
        <v>-302</v>
      </c>
    </row>
    <row r="32" spans="1:8" ht="15" customHeight="1">
      <c r="A32" s="165"/>
      <c r="B32" s="190" t="s">
        <v>339</v>
      </c>
      <c r="C32" s="191">
        <v>1074000</v>
      </c>
      <c r="D32" s="191">
        <v>1539292</v>
      </c>
      <c r="E32" s="191">
        <f t="shared" si="7"/>
        <v>2613292</v>
      </c>
      <c r="F32" s="191">
        <v>2613292</v>
      </c>
      <c r="G32" s="191">
        <v>2597320</v>
      </c>
      <c r="H32" s="191">
        <f t="shared" si="8"/>
        <v>0</v>
      </c>
    </row>
    <row r="33" spans="1:8" ht="15" customHeight="1">
      <c r="A33" s="165"/>
      <c r="B33" s="190" t="s">
        <v>340</v>
      </c>
      <c r="C33" s="191">
        <v>336000</v>
      </c>
      <c r="D33" s="191">
        <v>237879</v>
      </c>
      <c r="E33" s="191">
        <f t="shared" si="7"/>
        <v>573879</v>
      </c>
      <c r="F33" s="191">
        <v>573879</v>
      </c>
      <c r="G33" s="191">
        <v>456058</v>
      </c>
      <c r="H33" s="191">
        <f t="shared" si="8"/>
        <v>0</v>
      </c>
    </row>
    <row r="34" spans="1:8" ht="15" customHeight="1">
      <c r="A34" s="165"/>
      <c r="B34" s="190" t="s">
        <v>341</v>
      </c>
      <c r="C34" s="191">
        <v>6259200</v>
      </c>
      <c r="D34" s="191">
        <v>-1009845</v>
      </c>
      <c r="E34" s="191">
        <f t="shared" si="7"/>
        <v>5249355</v>
      </c>
      <c r="F34" s="191">
        <v>5249355</v>
      </c>
      <c r="G34" s="191">
        <v>5011493</v>
      </c>
      <c r="H34" s="191">
        <f t="shared" si="8"/>
        <v>0</v>
      </c>
    </row>
    <row r="35" spans="1:8" ht="15" customHeight="1">
      <c r="A35" s="165"/>
      <c r="B35" s="190" t="s">
        <v>342</v>
      </c>
      <c r="C35" s="191">
        <v>3358893</v>
      </c>
      <c r="D35" s="191">
        <v>3233453</v>
      </c>
      <c r="E35" s="191">
        <f t="shared" si="7"/>
        <v>6592346</v>
      </c>
      <c r="F35" s="191">
        <v>6592346</v>
      </c>
      <c r="G35" s="191">
        <v>3268578</v>
      </c>
      <c r="H35" s="191">
        <f t="shared" si="8"/>
        <v>0</v>
      </c>
    </row>
    <row r="36" spans="1:8" ht="15" customHeight="1">
      <c r="A36" s="192"/>
      <c r="B36" s="193" t="s">
        <v>343</v>
      </c>
      <c r="C36" s="191">
        <v>1651500</v>
      </c>
      <c r="D36" s="191">
        <v>1567015</v>
      </c>
      <c r="E36" s="191">
        <f t="shared" si="7"/>
        <v>3218515</v>
      </c>
      <c r="F36" s="191">
        <v>3218515</v>
      </c>
      <c r="G36" s="191">
        <v>3203399</v>
      </c>
      <c r="H36" s="191">
        <f t="shared" si="8"/>
        <v>0</v>
      </c>
    </row>
    <row r="37" spans="1:8" s="197" customFormat="1" ht="20.100000000000001" customHeight="1">
      <c r="A37" s="194"/>
      <c r="B37" s="195" t="s">
        <v>344</v>
      </c>
      <c r="C37" s="196">
        <f t="shared" ref="C37:H37" si="9">+C9+C17+C27</f>
        <v>101419560</v>
      </c>
      <c r="D37" s="196">
        <f t="shared" si="9"/>
        <v>9395150</v>
      </c>
      <c r="E37" s="196">
        <f t="shared" si="9"/>
        <v>110814710</v>
      </c>
      <c r="F37" s="196">
        <f t="shared" si="9"/>
        <v>110752044</v>
      </c>
      <c r="G37" s="196">
        <f t="shared" si="9"/>
        <v>103440415</v>
      </c>
      <c r="H37" s="196">
        <f t="shared" si="9"/>
        <v>62666</v>
      </c>
    </row>
    <row r="38" spans="1:8">
      <c r="C38" s="198"/>
      <c r="D38" s="198"/>
      <c r="E38" s="198"/>
      <c r="F38" s="198"/>
      <c r="G38" s="198"/>
      <c r="H38" s="198"/>
    </row>
    <row r="39" spans="1:8">
      <c r="C39" s="199"/>
      <c r="D39" s="199"/>
      <c r="E39" s="199"/>
      <c r="F39" s="199"/>
      <c r="G39" s="199"/>
      <c r="H39" s="199"/>
    </row>
    <row r="40" spans="1:8">
      <c r="C40" s="199"/>
      <c r="D40" s="199"/>
      <c r="E40" s="199"/>
      <c r="F40" s="199"/>
      <c r="G40" s="199"/>
      <c r="H40" s="199"/>
    </row>
    <row r="42" spans="1:8">
      <c r="C42" s="199"/>
      <c r="D42" s="199"/>
      <c r="E42" s="199"/>
      <c r="F42" s="199"/>
      <c r="G42" s="199"/>
      <c r="H42" s="199"/>
    </row>
  </sheetData>
  <mergeCells count="11">
    <mergeCell ref="H5:H6"/>
    <mergeCell ref="A8:B8"/>
    <mergeCell ref="A9:B9"/>
    <mergeCell ref="A17:B17"/>
    <mergeCell ref="A27:B27"/>
    <mergeCell ref="A1:H1"/>
    <mergeCell ref="A2:H2"/>
    <mergeCell ref="A3:H3"/>
    <mergeCell ref="A4:H4"/>
    <mergeCell ref="A5:B7"/>
    <mergeCell ref="C5:G5"/>
  </mergeCells>
  <printOptions horizontalCentered="1"/>
  <pageMargins left="0.70866141732283472" right="0.70866141732283472" top="0.74803149606299213" bottom="0.74803149606299213" header="0.31496062992125984" footer="0.31496062992125984"/>
  <pageSetup scale="80" orientation="landscape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>
      <selection sqref="A1:IV65536"/>
    </sheetView>
  </sheetViews>
  <sheetFormatPr baseColWidth="10" defaultRowHeight="15"/>
  <cols>
    <col min="1" max="1" width="4.5703125" style="156" customWidth="1"/>
    <col min="2" max="2" width="57.28515625" style="156" customWidth="1"/>
    <col min="3" max="8" width="12.7109375" style="156" customWidth="1"/>
    <col min="9" max="16384" width="11.42578125" style="28"/>
  </cols>
  <sheetData>
    <row r="1" spans="1:8" ht="18" customHeight="1">
      <c r="A1" s="472" t="s">
        <v>116</v>
      </c>
      <c r="B1" s="473"/>
      <c r="C1" s="473"/>
      <c r="D1" s="473"/>
      <c r="E1" s="473"/>
      <c r="F1" s="473"/>
      <c r="G1" s="473"/>
      <c r="H1" s="474"/>
    </row>
    <row r="2" spans="1:8" ht="18" customHeight="1">
      <c r="A2" s="475" t="s">
        <v>345</v>
      </c>
      <c r="B2" s="420"/>
      <c r="C2" s="420"/>
      <c r="D2" s="420"/>
      <c r="E2" s="420"/>
      <c r="F2" s="420"/>
      <c r="G2" s="420"/>
      <c r="H2" s="476"/>
    </row>
    <row r="3" spans="1:8" ht="18" customHeight="1">
      <c r="A3" s="475" t="s">
        <v>308</v>
      </c>
      <c r="B3" s="420"/>
      <c r="C3" s="420"/>
      <c r="D3" s="420"/>
      <c r="E3" s="420"/>
      <c r="F3" s="420"/>
      <c r="G3" s="420"/>
      <c r="H3" s="476"/>
    </row>
    <row r="4" spans="1:8" ht="18" customHeight="1" thickBot="1">
      <c r="A4" s="477" t="s">
        <v>346</v>
      </c>
      <c r="B4" s="477"/>
      <c r="C4" s="477"/>
      <c r="D4" s="477"/>
      <c r="E4" s="477"/>
      <c r="F4" s="477"/>
      <c r="G4" s="477"/>
      <c r="H4" s="477"/>
    </row>
    <row r="5" spans="1:8" s="151" customFormat="1" ht="3" customHeight="1" thickBot="1">
      <c r="A5" s="200"/>
      <c r="B5" s="200"/>
      <c r="C5" s="200"/>
      <c r="D5" s="200"/>
      <c r="E5" s="200"/>
      <c r="F5" s="200"/>
      <c r="G5" s="200"/>
      <c r="H5" s="200"/>
    </row>
    <row r="6" spans="1:8" ht="15.75" thickBot="1">
      <c r="A6" s="478" t="s">
        <v>201</v>
      </c>
      <c r="B6" s="478"/>
      <c r="C6" s="480" t="s">
        <v>310</v>
      </c>
      <c r="D6" s="480"/>
      <c r="E6" s="480"/>
      <c r="F6" s="480"/>
      <c r="G6" s="480"/>
      <c r="H6" s="480" t="s">
        <v>311</v>
      </c>
    </row>
    <row r="7" spans="1:8" ht="23.25" thickBot="1">
      <c r="A7" s="478"/>
      <c r="B7" s="478"/>
      <c r="C7" s="187" t="s">
        <v>202</v>
      </c>
      <c r="D7" s="187" t="s">
        <v>312</v>
      </c>
      <c r="E7" s="187" t="s">
        <v>235</v>
      </c>
      <c r="F7" s="187" t="s">
        <v>186</v>
      </c>
      <c r="G7" s="187" t="s">
        <v>203</v>
      </c>
      <c r="H7" s="480"/>
    </row>
    <row r="8" spans="1:8" ht="11.25" customHeight="1">
      <c r="A8" s="479"/>
      <c r="B8" s="479"/>
      <c r="C8" s="188">
        <v>1</v>
      </c>
      <c r="D8" s="188">
        <v>2</v>
      </c>
      <c r="E8" s="188" t="s">
        <v>313</v>
      </c>
      <c r="F8" s="188">
        <v>4</v>
      </c>
      <c r="G8" s="188">
        <v>5</v>
      </c>
      <c r="H8" s="188" t="s">
        <v>314</v>
      </c>
    </row>
    <row r="9" spans="1:8" ht="11.25" customHeight="1">
      <c r="A9" s="165"/>
      <c r="B9" s="190"/>
      <c r="C9" s="189"/>
      <c r="D9" s="201"/>
      <c r="E9" s="189"/>
      <c r="F9" s="189"/>
      <c r="G9" s="189"/>
      <c r="H9" s="189"/>
    </row>
    <row r="10" spans="1:8" ht="15" customHeight="1">
      <c r="A10" s="446" t="s">
        <v>347</v>
      </c>
      <c r="B10" s="447"/>
      <c r="C10" s="189">
        <f t="shared" ref="C10:H10" si="0">SUM(C11:C19)</f>
        <v>83692136</v>
      </c>
      <c r="D10" s="189">
        <f t="shared" si="0"/>
        <v>-2488694</v>
      </c>
      <c r="E10" s="189">
        <f t="shared" si="0"/>
        <v>81203442</v>
      </c>
      <c r="F10" s="189">
        <f t="shared" si="0"/>
        <v>80578220</v>
      </c>
      <c r="G10" s="189">
        <f t="shared" si="0"/>
        <v>78919100</v>
      </c>
      <c r="H10" s="189">
        <f t="shared" si="0"/>
        <v>625222</v>
      </c>
    </row>
    <row r="11" spans="1:8" ht="15" customHeight="1">
      <c r="A11" s="165"/>
      <c r="B11" s="190" t="s">
        <v>348</v>
      </c>
      <c r="C11" s="136">
        <v>0</v>
      </c>
      <c r="D11" s="136">
        <v>0</v>
      </c>
      <c r="E11" s="136">
        <f>C11+D11</f>
        <v>0</v>
      </c>
      <c r="F11" s="136">
        <v>0</v>
      </c>
      <c r="G11" s="136">
        <v>0</v>
      </c>
      <c r="H11" s="136">
        <f>E11-F11</f>
        <v>0</v>
      </c>
    </row>
    <row r="12" spans="1:8" ht="15" customHeight="1">
      <c r="A12" s="165"/>
      <c r="B12" s="190" t="s">
        <v>349</v>
      </c>
      <c r="C12" s="136">
        <v>0</v>
      </c>
      <c r="D12" s="136">
        <v>0</v>
      </c>
      <c r="E12" s="136">
        <f t="shared" ref="E12:E19" si="1">C12+D12</f>
        <v>0</v>
      </c>
      <c r="F12" s="136">
        <v>0</v>
      </c>
      <c r="G12" s="136">
        <v>0</v>
      </c>
      <c r="H12" s="136">
        <f t="shared" ref="H12:H19" si="2">E12-F12</f>
        <v>0</v>
      </c>
    </row>
    <row r="13" spans="1:8" ht="15" customHeight="1">
      <c r="A13" s="165"/>
      <c r="B13" s="190" t="s">
        <v>350</v>
      </c>
      <c r="C13" s="136">
        <v>0</v>
      </c>
      <c r="D13" s="136">
        <v>0</v>
      </c>
      <c r="E13" s="136">
        <f t="shared" si="1"/>
        <v>0</v>
      </c>
      <c r="F13" s="136">
        <v>0</v>
      </c>
      <c r="G13" s="136">
        <v>0</v>
      </c>
      <c r="H13" s="136">
        <f t="shared" si="2"/>
        <v>0</v>
      </c>
    </row>
    <row r="14" spans="1:8" ht="15" customHeight="1">
      <c r="A14" s="165"/>
      <c r="B14" s="190" t="s">
        <v>351</v>
      </c>
      <c r="C14" s="136">
        <v>83692136</v>
      </c>
      <c r="D14" s="136">
        <v>-2488694</v>
      </c>
      <c r="E14" s="136">
        <f t="shared" si="1"/>
        <v>81203442</v>
      </c>
      <c r="F14" s="136">
        <v>80578220</v>
      </c>
      <c r="G14" s="136">
        <v>78919100</v>
      </c>
      <c r="H14" s="136">
        <f t="shared" si="2"/>
        <v>625222</v>
      </c>
    </row>
    <row r="15" spans="1:8" ht="15" customHeight="1">
      <c r="A15" s="165"/>
      <c r="B15" s="190" t="s">
        <v>352</v>
      </c>
      <c r="C15" s="136">
        <v>0</v>
      </c>
      <c r="D15" s="136">
        <v>0</v>
      </c>
      <c r="E15" s="136">
        <f t="shared" si="1"/>
        <v>0</v>
      </c>
      <c r="F15" s="136">
        <v>0</v>
      </c>
      <c r="G15" s="136">
        <v>0</v>
      </c>
      <c r="H15" s="136">
        <f t="shared" si="2"/>
        <v>0</v>
      </c>
    </row>
    <row r="16" spans="1:8" ht="15" customHeight="1">
      <c r="A16" s="165"/>
      <c r="B16" s="190" t="s">
        <v>353</v>
      </c>
      <c r="C16" s="136">
        <v>0</v>
      </c>
      <c r="D16" s="136">
        <v>0</v>
      </c>
      <c r="E16" s="136">
        <f t="shared" si="1"/>
        <v>0</v>
      </c>
      <c r="F16" s="136">
        <v>0</v>
      </c>
      <c r="G16" s="136">
        <v>0</v>
      </c>
      <c r="H16" s="136">
        <f t="shared" si="2"/>
        <v>0</v>
      </c>
    </row>
    <row r="17" spans="1:8" ht="15" customHeight="1">
      <c r="A17" s="165"/>
      <c r="B17" s="190" t="s">
        <v>354</v>
      </c>
      <c r="C17" s="136">
        <v>0</v>
      </c>
      <c r="D17" s="136">
        <v>0</v>
      </c>
      <c r="E17" s="136">
        <f t="shared" si="1"/>
        <v>0</v>
      </c>
      <c r="F17" s="136">
        <v>0</v>
      </c>
      <c r="G17" s="136">
        <v>0</v>
      </c>
      <c r="H17" s="136">
        <f t="shared" si="2"/>
        <v>0</v>
      </c>
    </row>
    <row r="18" spans="1:8" ht="15" customHeight="1">
      <c r="A18" s="165"/>
      <c r="B18" s="190" t="s">
        <v>355</v>
      </c>
      <c r="C18" s="136">
        <v>0</v>
      </c>
      <c r="D18" s="136">
        <v>0</v>
      </c>
      <c r="E18" s="136">
        <f t="shared" si="1"/>
        <v>0</v>
      </c>
      <c r="F18" s="136">
        <v>0</v>
      </c>
      <c r="G18" s="136">
        <v>0</v>
      </c>
      <c r="H18" s="136">
        <f t="shared" si="2"/>
        <v>0</v>
      </c>
    </row>
    <row r="19" spans="1:8" ht="15" customHeight="1">
      <c r="A19" s="192"/>
      <c r="B19" s="193" t="s">
        <v>356</v>
      </c>
      <c r="C19" s="136">
        <v>0</v>
      </c>
      <c r="D19" s="136">
        <v>0</v>
      </c>
      <c r="E19" s="136">
        <f t="shared" si="1"/>
        <v>0</v>
      </c>
      <c r="F19" s="136">
        <v>0</v>
      </c>
      <c r="G19" s="136">
        <v>0</v>
      </c>
      <c r="H19" s="136">
        <f t="shared" si="2"/>
        <v>0</v>
      </c>
    </row>
    <row r="20" spans="1:8" ht="15" customHeight="1">
      <c r="A20" s="446" t="s">
        <v>357</v>
      </c>
      <c r="B20" s="447"/>
      <c r="C20" s="189">
        <f t="shared" ref="C20:H20" si="3">SUM(C21:C29)</f>
        <v>463300</v>
      </c>
      <c r="D20" s="189">
        <f t="shared" si="3"/>
        <v>1839008</v>
      </c>
      <c r="E20" s="189">
        <f t="shared" si="3"/>
        <v>2302308</v>
      </c>
      <c r="F20" s="189">
        <f t="shared" si="3"/>
        <v>2302308</v>
      </c>
      <c r="G20" s="189">
        <f t="shared" si="3"/>
        <v>2163018</v>
      </c>
      <c r="H20" s="189">
        <f t="shared" si="3"/>
        <v>0</v>
      </c>
    </row>
    <row r="21" spans="1:8" ht="15" customHeight="1">
      <c r="A21" s="165"/>
      <c r="B21" s="190" t="s">
        <v>358</v>
      </c>
      <c r="C21" s="136">
        <v>297196</v>
      </c>
      <c r="D21" s="136">
        <v>394895</v>
      </c>
      <c r="E21" s="136">
        <f>C21+D21</f>
        <v>692091</v>
      </c>
      <c r="F21" s="136">
        <v>692091</v>
      </c>
      <c r="G21" s="136">
        <v>657291</v>
      </c>
      <c r="H21" s="136">
        <f>E21-F21</f>
        <v>0</v>
      </c>
    </row>
    <row r="22" spans="1:8" ht="15" customHeight="1">
      <c r="A22" s="165"/>
      <c r="B22" s="190" t="s">
        <v>359</v>
      </c>
      <c r="C22" s="136">
        <v>0</v>
      </c>
      <c r="D22" s="136">
        <v>885498</v>
      </c>
      <c r="E22" s="136">
        <f t="shared" ref="E22:E29" si="4">C22+D22</f>
        <v>885498</v>
      </c>
      <c r="F22" s="136">
        <v>885498</v>
      </c>
      <c r="G22" s="136">
        <v>885498</v>
      </c>
      <c r="H22" s="136">
        <f t="shared" ref="H22:H29" si="5">E22-F22</f>
        <v>0</v>
      </c>
    </row>
    <row r="23" spans="1:8" ht="15" customHeight="1">
      <c r="A23" s="165"/>
      <c r="B23" s="190" t="s">
        <v>360</v>
      </c>
      <c r="C23" s="136">
        <v>0</v>
      </c>
      <c r="D23" s="136">
        <v>0</v>
      </c>
      <c r="E23" s="136">
        <f t="shared" si="4"/>
        <v>0</v>
      </c>
      <c r="F23" s="136">
        <v>0</v>
      </c>
      <c r="G23" s="136">
        <v>0</v>
      </c>
      <c r="H23" s="136">
        <f t="shared" si="5"/>
        <v>0</v>
      </c>
    </row>
    <row r="24" spans="1:8" ht="15" customHeight="1">
      <c r="A24" s="165"/>
      <c r="B24" s="190" t="s">
        <v>361</v>
      </c>
      <c r="C24" s="136">
        <v>0</v>
      </c>
      <c r="D24" s="136">
        <v>104490</v>
      </c>
      <c r="E24" s="136">
        <f t="shared" si="4"/>
        <v>104490</v>
      </c>
      <c r="F24" s="136">
        <v>104490</v>
      </c>
      <c r="G24" s="136">
        <v>0</v>
      </c>
      <c r="H24" s="136">
        <f t="shared" si="5"/>
        <v>0</v>
      </c>
    </row>
    <row r="25" spans="1:8" ht="15" customHeight="1">
      <c r="A25" s="165"/>
      <c r="B25" s="190" t="s">
        <v>362</v>
      </c>
      <c r="C25" s="136">
        <v>0</v>
      </c>
      <c r="D25" s="136">
        <v>0</v>
      </c>
      <c r="E25" s="136">
        <f t="shared" si="4"/>
        <v>0</v>
      </c>
      <c r="F25" s="136">
        <v>0</v>
      </c>
      <c r="G25" s="136">
        <v>0</v>
      </c>
      <c r="H25" s="136">
        <f t="shared" si="5"/>
        <v>0</v>
      </c>
    </row>
    <row r="26" spans="1:8" ht="15" customHeight="1">
      <c r="A26" s="165"/>
      <c r="B26" s="190" t="s">
        <v>363</v>
      </c>
      <c r="C26" s="136">
        <v>166104</v>
      </c>
      <c r="D26" s="136">
        <v>111089</v>
      </c>
      <c r="E26" s="136">
        <f t="shared" si="4"/>
        <v>277193</v>
      </c>
      <c r="F26" s="136">
        <v>277193</v>
      </c>
      <c r="G26" s="136">
        <v>277193</v>
      </c>
      <c r="H26" s="136">
        <f t="shared" si="5"/>
        <v>0</v>
      </c>
    </row>
    <row r="27" spans="1:8" ht="15" customHeight="1">
      <c r="A27" s="165"/>
      <c r="B27" s="190" t="s">
        <v>364</v>
      </c>
      <c r="C27" s="136">
        <v>0</v>
      </c>
      <c r="D27" s="136">
        <v>0</v>
      </c>
      <c r="E27" s="136">
        <f t="shared" si="4"/>
        <v>0</v>
      </c>
      <c r="F27" s="136">
        <v>0</v>
      </c>
      <c r="G27" s="136">
        <v>0</v>
      </c>
      <c r="H27" s="136">
        <f t="shared" si="5"/>
        <v>0</v>
      </c>
    </row>
    <row r="28" spans="1:8" ht="15" customHeight="1">
      <c r="A28" s="165"/>
      <c r="B28" s="190" t="s">
        <v>365</v>
      </c>
      <c r="C28" s="136">
        <v>0</v>
      </c>
      <c r="D28" s="136">
        <v>0</v>
      </c>
      <c r="E28" s="136">
        <f t="shared" si="4"/>
        <v>0</v>
      </c>
      <c r="F28" s="136">
        <v>0</v>
      </c>
      <c r="G28" s="136">
        <v>0</v>
      </c>
      <c r="H28" s="136">
        <f t="shared" si="5"/>
        <v>0</v>
      </c>
    </row>
    <row r="29" spans="1:8" ht="15" customHeight="1">
      <c r="A29" s="192"/>
      <c r="B29" s="193" t="s">
        <v>366</v>
      </c>
      <c r="C29" s="136">
        <v>0</v>
      </c>
      <c r="D29" s="136">
        <v>343036</v>
      </c>
      <c r="E29" s="136">
        <f t="shared" si="4"/>
        <v>343036</v>
      </c>
      <c r="F29" s="136">
        <v>343036</v>
      </c>
      <c r="G29" s="136">
        <v>343036</v>
      </c>
      <c r="H29" s="136">
        <f t="shared" si="5"/>
        <v>0</v>
      </c>
    </row>
    <row r="30" spans="1:8" ht="15" customHeight="1">
      <c r="A30" s="446" t="s">
        <v>367</v>
      </c>
      <c r="B30" s="447"/>
      <c r="C30" s="189">
        <f t="shared" ref="C30:H30" si="6">SUM(C31:C33)</f>
        <v>0</v>
      </c>
      <c r="D30" s="189">
        <f t="shared" si="6"/>
        <v>0</v>
      </c>
      <c r="E30" s="189">
        <f t="shared" si="6"/>
        <v>0</v>
      </c>
      <c r="F30" s="189">
        <f t="shared" si="6"/>
        <v>0</v>
      </c>
      <c r="G30" s="189">
        <f t="shared" si="6"/>
        <v>0</v>
      </c>
      <c r="H30" s="189">
        <f t="shared" si="6"/>
        <v>0</v>
      </c>
    </row>
    <row r="31" spans="1:8" ht="15" customHeight="1">
      <c r="A31" s="165"/>
      <c r="B31" s="190" t="s">
        <v>368</v>
      </c>
      <c r="C31" s="136">
        <v>0</v>
      </c>
      <c r="D31" s="136">
        <v>0</v>
      </c>
      <c r="E31" s="136">
        <f>C31+D31</f>
        <v>0</v>
      </c>
      <c r="F31" s="136">
        <v>0</v>
      </c>
      <c r="G31" s="136">
        <v>0</v>
      </c>
      <c r="H31" s="136">
        <f>E31-F31</f>
        <v>0</v>
      </c>
    </row>
    <row r="32" spans="1:8" ht="15" customHeight="1">
      <c r="A32" s="165"/>
      <c r="B32" s="190" t="s">
        <v>369</v>
      </c>
      <c r="C32" s="136">
        <v>0</v>
      </c>
      <c r="D32" s="136">
        <v>0</v>
      </c>
      <c r="E32" s="136">
        <f>C32+D32</f>
        <v>0</v>
      </c>
      <c r="F32" s="136">
        <v>0</v>
      </c>
      <c r="G32" s="136">
        <v>0</v>
      </c>
      <c r="H32" s="136">
        <f>E32-F32</f>
        <v>0</v>
      </c>
    </row>
    <row r="33" spans="1:8" ht="15" customHeight="1">
      <c r="A33" s="165"/>
      <c r="B33" s="190" t="s">
        <v>370</v>
      </c>
      <c r="C33" s="136">
        <v>0</v>
      </c>
      <c r="D33" s="136">
        <v>0</v>
      </c>
      <c r="E33" s="136">
        <f>C33+D33</f>
        <v>0</v>
      </c>
      <c r="F33" s="136">
        <v>0</v>
      </c>
      <c r="G33" s="136">
        <v>0</v>
      </c>
      <c r="H33" s="136">
        <f>E33-F33</f>
        <v>0</v>
      </c>
    </row>
    <row r="34" spans="1:8" ht="15" customHeight="1">
      <c r="A34" s="165"/>
      <c r="B34" s="190"/>
      <c r="C34" s="189"/>
      <c r="D34" s="201"/>
      <c r="E34" s="189"/>
      <c r="F34" s="189"/>
      <c r="G34" s="189"/>
      <c r="H34" s="189"/>
    </row>
    <row r="35" spans="1:8" s="197" customFormat="1" ht="20.100000000000001" customHeight="1">
      <c r="A35" s="194"/>
      <c r="B35" s="195" t="s">
        <v>371</v>
      </c>
      <c r="C35" s="196">
        <f t="shared" ref="C35:H35" si="7">+C10+C20+C30</f>
        <v>84155436</v>
      </c>
      <c r="D35" s="196">
        <f t="shared" si="7"/>
        <v>-649686</v>
      </c>
      <c r="E35" s="196">
        <f t="shared" si="7"/>
        <v>83505750</v>
      </c>
      <c r="F35" s="196">
        <f t="shared" si="7"/>
        <v>82880528</v>
      </c>
      <c r="G35" s="196">
        <f t="shared" si="7"/>
        <v>81082118</v>
      </c>
      <c r="H35" s="196">
        <f t="shared" si="7"/>
        <v>625222</v>
      </c>
    </row>
    <row r="36" spans="1:8">
      <c r="C36" s="198"/>
      <c r="D36" s="198"/>
      <c r="E36" s="198"/>
      <c r="F36" s="198"/>
      <c r="G36" s="198"/>
      <c r="H36" s="198"/>
    </row>
    <row r="37" spans="1:8">
      <c r="C37" s="199"/>
      <c r="D37" s="199"/>
      <c r="E37" s="199"/>
      <c r="F37" s="199"/>
      <c r="G37" s="199"/>
      <c r="H37" s="199"/>
    </row>
    <row r="38" spans="1:8">
      <c r="C38" s="199"/>
      <c r="D38" s="199"/>
      <c r="E38" s="199"/>
      <c r="F38" s="199"/>
      <c r="G38" s="199"/>
      <c r="H38" s="199"/>
    </row>
    <row r="40" spans="1:8">
      <c r="C40" s="199"/>
      <c r="D40" s="199"/>
      <c r="E40" s="199"/>
      <c r="F40" s="199"/>
      <c r="G40" s="199"/>
      <c r="H40" s="199"/>
    </row>
  </sheetData>
  <mergeCells count="10">
    <mergeCell ref="A10:B10"/>
    <mergeCell ref="A20:B20"/>
    <mergeCell ref="A30:B30"/>
    <mergeCell ref="A1:H1"/>
    <mergeCell ref="A2:H2"/>
    <mergeCell ref="A3:H3"/>
    <mergeCell ref="A4:H4"/>
    <mergeCell ref="A6:B8"/>
    <mergeCell ref="C6:G6"/>
    <mergeCell ref="H6:H7"/>
  </mergeCells>
  <pageMargins left="0.70866141732283472" right="0.70866141732283472" top="0.74803149606299213" bottom="0.74803149606299213" header="0.31496062992125984" footer="0.31496062992125984"/>
  <pageSetup scale="85" orientation="landscape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19</vt:i4>
      </vt:variant>
    </vt:vector>
  </HeadingPairs>
  <TitlesOfParts>
    <vt:vector size="44" baseType="lpstr">
      <vt:lpstr>Report</vt:lpstr>
      <vt:lpstr>EADoP</vt:lpstr>
      <vt:lpstr>EADoP(1)</vt:lpstr>
      <vt:lpstr>IAAODF</vt:lpstr>
      <vt:lpstr>B.Pp.LDF CP2018</vt:lpstr>
      <vt:lpstr>EAID (1)</vt:lpstr>
      <vt:lpstr>EAID (2)</vt:lpstr>
      <vt:lpstr>EAPED NE COG</vt:lpstr>
      <vt:lpstr>EAPED NE COG (2)</vt:lpstr>
      <vt:lpstr>EAPED NE COG (3)</vt:lpstr>
      <vt:lpstr>EAPED E COG</vt:lpstr>
      <vt:lpstr>EAPED E COG (2)</vt:lpstr>
      <vt:lpstr>EAPED E COG (3)</vt:lpstr>
      <vt:lpstr>EAPED CA</vt:lpstr>
      <vt:lpstr>EAPED CF</vt:lpstr>
      <vt:lpstr>EAPED CF (2)</vt:lpstr>
      <vt:lpstr>EAPED CSPC</vt:lpstr>
      <vt:lpstr>PI-LDF. 7a</vt:lpstr>
      <vt:lpstr>PROY.EGR.7b</vt:lpstr>
      <vt:lpstr>RI-LDF. 7c</vt:lpstr>
      <vt:lpstr>Res.EGR.7d</vt:lpstr>
      <vt:lpstr>Guia de Cumplimiento LDF</vt:lpstr>
      <vt:lpstr>ISEA-LDF (1)</vt:lpstr>
      <vt:lpstr>ISEA-LDF (2)</vt:lpstr>
      <vt:lpstr>Hoja24</vt:lpstr>
      <vt:lpstr>__bookmark_1</vt:lpstr>
      <vt:lpstr>__bookmark_10</vt:lpstr>
      <vt:lpstr>__bookmark_11</vt:lpstr>
      <vt:lpstr>__bookmark_12</vt:lpstr>
      <vt:lpstr>__bookmark_13</vt:lpstr>
      <vt:lpstr>__bookmark_14</vt:lpstr>
      <vt:lpstr>__bookmark_15</vt:lpstr>
      <vt:lpstr>__bookmark_16</vt:lpstr>
      <vt:lpstr>__bookmark_17</vt:lpstr>
      <vt:lpstr>__bookmark_18</vt:lpstr>
      <vt:lpstr>__bookmark_19</vt:lpstr>
      <vt:lpstr>__bookmark_2</vt:lpstr>
      <vt:lpstr>__bookmark_3</vt:lpstr>
      <vt:lpstr>__bookmark_4</vt:lpstr>
      <vt:lpstr>__bookmark_5</vt:lpstr>
      <vt:lpstr>__bookmark_6</vt:lpstr>
      <vt:lpstr>__bookmark_7</vt:lpstr>
      <vt:lpstr>__bookmark_8</vt:lpstr>
      <vt:lpstr>__bookmark_9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Antonio</dc:creator>
  <cp:lastModifiedBy>INFORMATICA</cp:lastModifiedBy>
  <cp:lastPrinted>2019-02-22T21:06:57Z</cp:lastPrinted>
  <dcterms:created xsi:type="dcterms:W3CDTF">2019-02-06T16:02:16Z</dcterms:created>
  <dcterms:modified xsi:type="dcterms:W3CDTF">2019-02-22T21:21:52Z</dcterms:modified>
</cp:coreProperties>
</file>